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budgetorg\Revenue\SHARING\2025 BUDGET\2025 ՀԱՄԱՄԱՍՆՈՒԹՅՈՒՆՆԵՐ\Հավելվածներ\"/>
    </mc:Choice>
  </mc:AlternateContent>
  <bookViews>
    <workbookView xWindow="0" yWindow="0" windowWidth="28800" windowHeight="7905"/>
  </bookViews>
  <sheets>
    <sheet name="Կապիտալ - եռամսյակ" sheetId="1" r:id="rId1"/>
  </sheets>
  <definedNames>
    <definedName name="_xlnm.Print_Area" localSheetId="0">'Կապիտալ - եռամսյակ'!$A$1:$G$1065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0" i="1" l="1"/>
  <c r="E257" i="1"/>
  <c r="E264" i="1"/>
  <c r="E266" i="1"/>
  <c r="E268" i="1"/>
  <c r="E270" i="1"/>
  <c r="E273" i="1"/>
  <c r="E275" i="1"/>
  <c r="E255" i="1"/>
  <c r="E209" i="1"/>
  <c r="E212" i="1"/>
  <c r="E214" i="1"/>
  <c r="E219" i="1"/>
  <c r="E226" i="1"/>
  <c r="E230" i="1"/>
  <c r="E233" i="1"/>
  <c r="E240" i="1"/>
  <c r="E243" i="1"/>
  <c r="E247" i="1"/>
  <c r="E252" i="1"/>
  <c r="E207" i="1"/>
  <c r="E205" i="1" s="1"/>
  <c r="E277" i="1"/>
  <c r="F209" i="1"/>
  <c r="F212" i="1"/>
  <c r="F214" i="1"/>
  <c r="F219" i="1"/>
  <c r="F226" i="1"/>
  <c r="F230" i="1"/>
  <c r="F233" i="1"/>
  <c r="F240" i="1"/>
  <c r="F243" i="1"/>
  <c r="F247" i="1"/>
  <c r="F252" i="1"/>
  <c r="F257" i="1"/>
  <c r="F260" i="1"/>
  <c r="F255" i="1" s="1"/>
  <c r="F264" i="1"/>
  <c r="F266" i="1"/>
  <c r="F268" i="1"/>
  <c r="F270" i="1"/>
  <c r="F273" i="1"/>
  <c r="F275" i="1"/>
  <c r="F277" i="1"/>
  <c r="G209" i="1"/>
  <c r="G207" i="1" s="1"/>
  <c r="G212" i="1"/>
  <c r="G214" i="1"/>
  <c r="G219" i="1"/>
  <c r="G226" i="1"/>
  <c r="G230" i="1"/>
  <c r="G233" i="1"/>
  <c r="G240" i="1"/>
  <c r="G243" i="1"/>
  <c r="G247" i="1"/>
  <c r="G252" i="1"/>
  <c r="G257" i="1"/>
  <c r="G260" i="1"/>
  <c r="G264" i="1"/>
  <c r="G266" i="1"/>
  <c r="G268" i="1"/>
  <c r="G270" i="1"/>
  <c r="G273" i="1"/>
  <c r="G275" i="1"/>
  <c r="G277" i="1"/>
  <c r="D209" i="1"/>
  <c r="D212" i="1"/>
  <c r="D214" i="1"/>
  <c r="D219" i="1"/>
  <c r="D226" i="1"/>
  <c r="D230" i="1"/>
  <c r="D233" i="1"/>
  <c r="D240" i="1"/>
  <c r="D243" i="1"/>
  <c r="D247" i="1"/>
  <c r="D252" i="1"/>
  <c r="D207" i="1"/>
  <c r="D257" i="1"/>
  <c r="D260" i="1"/>
  <c r="D264" i="1"/>
  <c r="D266" i="1"/>
  <c r="D268" i="1"/>
  <c r="D270" i="1"/>
  <c r="D273" i="1"/>
  <c r="D275" i="1"/>
  <c r="D277" i="1"/>
  <c r="E179" i="1"/>
  <c r="E181" i="1"/>
  <c r="E183" i="1"/>
  <c r="E186" i="1"/>
  <c r="E188" i="1"/>
  <c r="E190" i="1"/>
  <c r="E192" i="1"/>
  <c r="E195" i="1"/>
  <c r="E199" i="1"/>
  <c r="E201" i="1"/>
  <c r="F181" i="1"/>
  <c r="F199" i="1"/>
  <c r="F179" i="1"/>
  <c r="F183" i="1"/>
  <c r="F186" i="1"/>
  <c r="F188" i="1"/>
  <c r="F190" i="1"/>
  <c r="F192" i="1"/>
  <c r="F195" i="1"/>
  <c r="F201" i="1"/>
  <c r="G181" i="1"/>
  <c r="G199" i="1"/>
  <c r="G179" i="1"/>
  <c r="G177" i="1" s="1"/>
  <c r="G175" i="1" s="1"/>
  <c r="G183" i="1"/>
  <c r="G186" i="1"/>
  <c r="G188" i="1"/>
  <c r="G190" i="1"/>
  <c r="G192" i="1"/>
  <c r="G195" i="1"/>
  <c r="G201" i="1"/>
  <c r="D179" i="1"/>
  <c r="D181" i="1"/>
  <c r="D183" i="1"/>
  <c r="D186" i="1"/>
  <c r="D188" i="1"/>
  <c r="D190" i="1"/>
  <c r="D192" i="1"/>
  <c r="D195" i="1"/>
  <c r="D199" i="1"/>
  <c r="D201" i="1"/>
  <c r="G326" i="1"/>
  <c r="G330" i="1"/>
  <c r="G337" i="1"/>
  <c r="G342" i="1"/>
  <c r="G344" i="1"/>
  <c r="G346" i="1"/>
  <c r="G348" i="1"/>
  <c r="G351" i="1"/>
  <c r="G335" i="1"/>
  <c r="G333" i="1" s="1"/>
  <c r="G355" i="1"/>
  <c r="G353" i="1" s="1"/>
  <c r="G357" i="1"/>
  <c r="G359" i="1"/>
  <c r="G366" i="1"/>
  <c r="G364" i="1" s="1"/>
  <c r="G368" i="1"/>
  <c r="G370" i="1"/>
  <c r="G372" i="1"/>
  <c r="G374" i="1"/>
  <c r="G362" i="1"/>
  <c r="G441" i="1"/>
  <c r="G439" i="1"/>
  <c r="G446" i="1"/>
  <c r="G444" i="1"/>
  <c r="G451" i="1"/>
  <c r="G450" i="1" s="1"/>
  <c r="G448" i="1"/>
  <c r="G459" i="1"/>
  <c r="G457" i="1"/>
  <c r="G455" i="1" s="1"/>
  <c r="G461" i="1"/>
  <c r="G464" i="1"/>
  <c r="G467" i="1"/>
  <c r="G470" i="1"/>
  <c r="G477" i="1"/>
  <c r="G475" i="1" s="1"/>
  <c r="G481" i="1"/>
  <c r="G479" i="1" s="1"/>
  <c r="G473" i="1"/>
  <c r="G487" i="1"/>
  <c r="G485" i="1"/>
  <c r="G493" i="1"/>
  <c r="G491" i="1"/>
  <c r="G495" i="1"/>
  <c r="G494" i="1"/>
  <c r="G497" i="1"/>
  <c r="G499" i="1"/>
  <c r="G501" i="1"/>
  <c r="G503" i="1"/>
  <c r="G509" i="1"/>
  <c r="G507" i="1"/>
  <c r="G505" i="1" s="1"/>
  <c r="G515" i="1"/>
  <c r="G513" i="1" s="1"/>
  <c r="G511" i="1" s="1"/>
  <c r="G521" i="1"/>
  <c r="G523" i="1"/>
  <c r="G519" i="1" s="1"/>
  <c r="G517" i="1" s="1"/>
  <c r="G528" i="1"/>
  <c r="G531" i="1"/>
  <c r="G527" i="1" s="1"/>
  <c r="G535" i="1"/>
  <c r="G533" i="1" s="1"/>
  <c r="G525" i="1"/>
  <c r="G541" i="1"/>
  <c r="G539" i="1"/>
  <c r="G537" i="1" s="1"/>
  <c r="G547" i="1"/>
  <c r="G545" i="1" s="1"/>
  <c r="G543" i="1" s="1"/>
  <c r="G554" i="1"/>
  <c r="G552" i="1"/>
  <c r="G550" i="1" s="1"/>
  <c r="G560" i="1"/>
  <c r="G558" i="1" s="1"/>
  <c r="G564" i="1"/>
  <c r="G562" i="1" s="1"/>
  <c r="G566" i="1"/>
  <c r="G574" i="1"/>
  <c r="G572" i="1" s="1"/>
  <c r="G570" i="1" s="1"/>
  <c r="G576" i="1"/>
  <c r="G578" i="1"/>
  <c r="G580" i="1"/>
  <c r="G583" i="1"/>
  <c r="G586" i="1"/>
  <c r="G593" i="1"/>
  <c r="G591" i="1" s="1"/>
  <c r="G595" i="1"/>
  <c r="G600" i="1"/>
  <c r="G602" i="1"/>
  <c r="G607" i="1"/>
  <c r="G611" i="1"/>
  <c r="G613" i="1"/>
  <c r="G616" i="1"/>
  <c r="G619" i="1"/>
  <c r="G627" i="1"/>
  <c r="G624" i="1" s="1"/>
  <c r="G622" i="1" s="1"/>
  <c r="G633" i="1"/>
  <c r="G639" i="1"/>
  <c r="G648" i="1"/>
  <c r="G652" i="1"/>
  <c r="G662" i="1"/>
  <c r="G671" i="1"/>
  <c r="G678" i="1"/>
  <c r="G688" i="1"/>
  <c r="G690" i="1"/>
  <c r="G698" i="1"/>
  <c r="G701" i="1"/>
  <c r="G704" i="1"/>
  <c r="G706" i="1"/>
  <c r="G709" i="1"/>
  <c r="G711" i="1"/>
  <c r="G713" i="1"/>
  <c r="G719" i="1"/>
  <c r="G721" i="1"/>
  <c r="G695" i="1"/>
  <c r="G747" i="1"/>
  <c r="G745" i="1" s="1"/>
  <c r="G723" i="1" s="1"/>
  <c r="G751" i="1"/>
  <c r="G836" i="1"/>
  <c r="G840" i="1"/>
  <c r="F326" i="1"/>
  <c r="F330" i="1"/>
  <c r="F338" i="1"/>
  <c r="F339" i="1"/>
  <c r="F340" i="1"/>
  <c r="F341" i="1"/>
  <c r="F337" i="1"/>
  <c r="F343" i="1"/>
  <c r="F342" i="1"/>
  <c r="F345" i="1"/>
  <c r="F344" i="1"/>
  <c r="F347" i="1"/>
  <c r="F346" i="1"/>
  <c r="F349" i="1"/>
  <c r="F350" i="1"/>
  <c r="F348" i="1" s="1"/>
  <c r="F351" i="1"/>
  <c r="F356" i="1"/>
  <c r="F355" i="1" s="1"/>
  <c r="F358" i="1"/>
  <c r="F357" i="1" s="1"/>
  <c r="F353" i="1"/>
  <c r="F359" i="1"/>
  <c r="F367" i="1"/>
  <c r="F366" i="1"/>
  <c r="F369" i="1"/>
  <c r="F368" i="1"/>
  <c r="F371" i="1"/>
  <c r="F370" i="1"/>
  <c r="F373" i="1"/>
  <c r="F372" i="1"/>
  <c r="F375" i="1"/>
  <c r="F374" i="1"/>
  <c r="F442" i="1"/>
  <c r="F441" i="1" s="1"/>
  <c r="F439" i="1" s="1"/>
  <c r="F437" i="1" s="1"/>
  <c r="F443" i="1"/>
  <c r="F447" i="1"/>
  <c r="F446" i="1"/>
  <c r="F444" i="1" s="1"/>
  <c r="F452" i="1"/>
  <c r="F451" i="1" s="1"/>
  <c r="F450" i="1" s="1"/>
  <c r="F448" i="1" s="1"/>
  <c r="F453" i="1"/>
  <c r="F454" i="1"/>
  <c r="F460" i="1"/>
  <c r="F459" i="1"/>
  <c r="F457" i="1" s="1"/>
  <c r="F455" i="1"/>
  <c r="F461" i="1"/>
  <c r="F464" i="1"/>
  <c r="F467" i="1"/>
  <c r="F470" i="1"/>
  <c r="F477" i="1"/>
  <c r="F475" i="1"/>
  <c r="F482" i="1"/>
  <c r="F481" i="1"/>
  <c r="F479" i="1" s="1"/>
  <c r="F473" i="1" s="1"/>
  <c r="F488" i="1"/>
  <c r="F487" i="1"/>
  <c r="F485" i="1" s="1"/>
  <c r="F483" i="1" s="1"/>
  <c r="F492" i="1"/>
  <c r="F493" i="1"/>
  <c r="F491" i="1"/>
  <c r="F489" i="1" s="1"/>
  <c r="F495" i="1"/>
  <c r="F496" i="1"/>
  <c r="F494" i="1" s="1"/>
  <c r="F498" i="1"/>
  <c r="F497" i="1" s="1"/>
  <c r="F499" i="1"/>
  <c r="F502" i="1"/>
  <c r="F501" i="1"/>
  <c r="F504" i="1"/>
  <c r="F503" i="1"/>
  <c r="F510" i="1"/>
  <c r="F509" i="1"/>
  <c r="F507" i="1" s="1"/>
  <c r="F505" i="1"/>
  <c r="F516" i="1"/>
  <c r="F515" i="1"/>
  <c r="F513" i="1" s="1"/>
  <c r="F511" i="1"/>
  <c r="F521" i="1"/>
  <c r="F523" i="1"/>
  <c r="F519" i="1" s="1"/>
  <c r="F517" i="1" s="1"/>
  <c r="F529" i="1"/>
  <c r="F530" i="1"/>
  <c r="F528" i="1" s="1"/>
  <c r="F532" i="1"/>
  <c r="F531" i="1" s="1"/>
  <c r="F535" i="1"/>
  <c r="F533" i="1"/>
  <c r="F541" i="1"/>
  <c r="F539" i="1" s="1"/>
  <c r="F537" i="1"/>
  <c r="F548" i="1"/>
  <c r="F549" i="1"/>
  <c r="F547" i="1" s="1"/>
  <c r="F545" i="1"/>
  <c r="F543" i="1" s="1"/>
  <c r="F555" i="1"/>
  <c r="F554" i="1" s="1"/>
  <c r="F552" i="1" s="1"/>
  <c r="F550" i="1" s="1"/>
  <c r="F561" i="1"/>
  <c r="F560" i="1" s="1"/>
  <c r="F558" i="1"/>
  <c r="F565" i="1"/>
  <c r="F564" i="1"/>
  <c r="F567" i="1"/>
  <c r="F568" i="1"/>
  <c r="F575" i="1"/>
  <c r="F574" i="1" s="1"/>
  <c r="F572" i="1" s="1"/>
  <c r="F570" i="1" s="1"/>
  <c r="F577" i="1"/>
  <c r="F576" i="1" s="1"/>
  <c r="F578" i="1"/>
  <c r="F580" i="1"/>
  <c r="F583" i="1"/>
  <c r="F586" i="1"/>
  <c r="F594" i="1"/>
  <c r="F593" i="1" s="1"/>
  <c r="F596" i="1"/>
  <c r="F595" i="1" s="1"/>
  <c r="F597" i="1"/>
  <c r="F601" i="1"/>
  <c r="F600" i="1" s="1"/>
  <c r="F603" i="1"/>
  <c r="F604" i="1"/>
  <c r="F605" i="1"/>
  <c r="F602" i="1" s="1"/>
  <c r="F606" i="1"/>
  <c r="F608" i="1"/>
  <c r="F609" i="1"/>
  <c r="F607" i="1" s="1"/>
  <c r="F610" i="1"/>
  <c r="F612" i="1"/>
  <c r="F611" i="1"/>
  <c r="F614" i="1"/>
  <c r="F615" i="1"/>
  <c r="F613" i="1" s="1"/>
  <c r="F617" i="1"/>
  <c r="F616" i="1" s="1"/>
  <c r="F619" i="1"/>
  <c r="F628" i="1"/>
  <c r="F629" i="1"/>
  <c r="F630" i="1"/>
  <c r="F631" i="1"/>
  <c r="F627" i="1" s="1"/>
  <c r="F632" i="1"/>
  <c r="F634" i="1"/>
  <c r="F635" i="1"/>
  <c r="F636" i="1"/>
  <c r="F637" i="1"/>
  <c r="F638" i="1"/>
  <c r="F633" i="1"/>
  <c r="F640" i="1"/>
  <c r="F641" i="1"/>
  <c r="F639" i="1" s="1"/>
  <c r="F642" i="1"/>
  <c r="F643" i="1"/>
  <c r="F644" i="1"/>
  <c r="F645" i="1"/>
  <c r="F646" i="1"/>
  <c r="F647" i="1"/>
  <c r="F649" i="1"/>
  <c r="F650" i="1"/>
  <c r="F651" i="1"/>
  <c r="F653" i="1"/>
  <c r="F654" i="1"/>
  <c r="F655" i="1"/>
  <c r="F656" i="1"/>
  <c r="F657" i="1"/>
  <c r="F658" i="1"/>
  <c r="F659" i="1"/>
  <c r="F660" i="1"/>
  <c r="F661" i="1"/>
  <c r="F663" i="1"/>
  <c r="F664" i="1"/>
  <c r="F665" i="1"/>
  <c r="F666" i="1"/>
  <c r="F667" i="1"/>
  <c r="F668" i="1"/>
  <c r="F669" i="1"/>
  <c r="F670" i="1"/>
  <c r="F662" i="1"/>
  <c r="F672" i="1"/>
  <c r="F673" i="1"/>
  <c r="F671" i="1" s="1"/>
  <c r="F674" i="1"/>
  <c r="F675" i="1"/>
  <c r="F676" i="1"/>
  <c r="F677" i="1"/>
  <c r="F679" i="1"/>
  <c r="F680" i="1"/>
  <c r="F681" i="1"/>
  <c r="F682" i="1"/>
  <c r="F683" i="1"/>
  <c r="F684" i="1"/>
  <c r="F685" i="1"/>
  <c r="F686" i="1"/>
  <c r="F687" i="1"/>
  <c r="F689" i="1"/>
  <c r="F688" i="1" s="1"/>
  <c r="F691" i="1"/>
  <c r="F692" i="1"/>
  <c r="F693" i="1"/>
  <c r="F694" i="1"/>
  <c r="F690" i="1"/>
  <c r="F699" i="1"/>
  <c r="F698" i="1" s="1"/>
  <c r="F702" i="1"/>
  <c r="F701" i="1" s="1"/>
  <c r="F703" i="1"/>
  <c r="F705" i="1"/>
  <c r="F704" i="1"/>
  <c r="F707" i="1"/>
  <c r="F708" i="1"/>
  <c r="F706" i="1" s="1"/>
  <c r="F710" i="1"/>
  <c r="F709" i="1" s="1"/>
  <c r="F712" i="1"/>
  <c r="F711" i="1" s="1"/>
  <c r="F714" i="1"/>
  <c r="F715" i="1"/>
  <c r="F716" i="1"/>
  <c r="F717" i="1"/>
  <c r="F718" i="1"/>
  <c r="F720" i="1"/>
  <c r="F719" i="1" s="1"/>
  <c r="F722" i="1"/>
  <c r="F721" i="1" s="1"/>
  <c r="F748" i="1"/>
  <c r="F747" i="1" s="1"/>
  <c r="F745" i="1" s="1"/>
  <c r="F723" i="1" s="1"/>
  <c r="F751" i="1"/>
  <c r="F836" i="1"/>
  <c r="F840" i="1"/>
  <c r="E326" i="1"/>
  <c r="E330" i="1"/>
  <c r="E338" i="1"/>
  <c r="E340" i="1"/>
  <c r="E337" i="1" s="1"/>
  <c r="E335" i="1" s="1"/>
  <c r="E341" i="1"/>
  <c r="E343" i="1"/>
  <c r="E342" i="1"/>
  <c r="E345" i="1"/>
  <c r="E344" i="1"/>
  <c r="E347" i="1"/>
  <c r="E346" i="1"/>
  <c r="E350" i="1"/>
  <c r="E348" i="1"/>
  <c r="E351" i="1"/>
  <c r="E356" i="1"/>
  <c r="E355" i="1"/>
  <c r="E358" i="1"/>
  <c r="E357" i="1"/>
  <c r="E359" i="1"/>
  <c r="E366" i="1"/>
  <c r="E369" i="1"/>
  <c r="E368" i="1"/>
  <c r="E371" i="1"/>
  <c r="E370" i="1"/>
  <c r="E373" i="1"/>
  <c r="E372" i="1"/>
  <c r="E375" i="1"/>
  <c r="E374" i="1"/>
  <c r="E442" i="1"/>
  <c r="E441" i="1"/>
  <c r="E439" i="1" s="1"/>
  <c r="E447" i="1"/>
  <c r="E446" i="1" s="1"/>
  <c r="E444" i="1" s="1"/>
  <c r="E451" i="1"/>
  <c r="E450" i="1" s="1"/>
  <c r="E448" i="1"/>
  <c r="E460" i="1"/>
  <c r="E459" i="1"/>
  <c r="E457" i="1" s="1"/>
  <c r="E455" i="1"/>
  <c r="E461" i="1"/>
  <c r="E464" i="1"/>
  <c r="E467" i="1"/>
  <c r="E470" i="1"/>
  <c r="E477" i="1"/>
  <c r="E475" i="1"/>
  <c r="E482" i="1"/>
  <c r="E481" i="1"/>
  <c r="E479" i="1" s="1"/>
  <c r="E473" i="1" s="1"/>
  <c r="E488" i="1"/>
  <c r="E487" i="1"/>
  <c r="E485" i="1" s="1"/>
  <c r="E492" i="1"/>
  <c r="E493" i="1"/>
  <c r="E491" i="1"/>
  <c r="E495" i="1"/>
  <c r="E494" i="1"/>
  <c r="E497" i="1"/>
  <c r="E499" i="1"/>
  <c r="E502" i="1"/>
  <c r="E501" i="1"/>
  <c r="E504" i="1"/>
  <c r="E503" i="1"/>
  <c r="E510" i="1"/>
  <c r="E509" i="1"/>
  <c r="E507" i="1" s="1"/>
  <c r="E505" i="1" s="1"/>
  <c r="E516" i="1"/>
  <c r="E515" i="1"/>
  <c r="E513" i="1" s="1"/>
  <c r="E511" i="1" s="1"/>
  <c r="E521" i="1"/>
  <c r="E519" i="1" s="1"/>
  <c r="E517" i="1" s="1"/>
  <c r="E523" i="1"/>
  <c r="E529" i="1"/>
  <c r="E530" i="1"/>
  <c r="E532" i="1"/>
  <c r="E531" i="1" s="1"/>
  <c r="E535" i="1"/>
  <c r="E533" i="1"/>
  <c r="E541" i="1"/>
  <c r="E539" i="1" s="1"/>
  <c r="E537" i="1" s="1"/>
  <c r="E547" i="1"/>
  <c r="E545" i="1"/>
  <c r="E543" i="1" s="1"/>
  <c r="E555" i="1"/>
  <c r="E554" i="1" s="1"/>
  <c r="E552" i="1"/>
  <c r="E550" i="1" s="1"/>
  <c r="E561" i="1"/>
  <c r="E560" i="1" s="1"/>
  <c r="E558" i="1"/>
  <c r="E564" i="1"/>
  <c r="E567" i="1"/>
  <c r="E566" i="1" s="1"/>
  <c r="E562" i="1" s="1"/>
  <c r="E575" i="1"/>
  <c r="E574" i="1" s="1"/>
  <c r="E577" i="1"/>
  <c r="E576" i="1" s="1"/>
  <c r="E578" i="1"/>
  <c r="E580" i="1"/>
  <c r="E583" i="1"/>
  <c r="E586" i="1"/>
  <c r="E594" i="1"/>
  <c r="E593" i="1" s="1"/>
  <c r="E596" i="1"/>
  <c r="E597" i="1"/>
  <c r="E595" i="1"/>
  <c r="E601" i="1"/>
  <c r="E600" i="1" s="1"/>
  <c r="E603" i="1"/>
  <c r="E604" i="1"/>
  <c r="E605" i="1"/>
  <c r="E602" i="1" s="1"/>
  <c r="E606" i="1"/>
  <c r="E608" i="1"/>
  <c r="E609" i="1"/>
  <c r="E607" i="1" s="1"/>
  <c r="E610" i="1"/>
  <c r="E612" i="1"/>
  <c r="E611" i="1"/>
  <c r="E614" i="1"/>
  <c r="E615" i="1"/>
  <c r="E617" i="1"/>
  <c r="E616" i="1" s="1"/>
  <c r="E619" i="1"/>
  <c r="E628" i="1"/>
  <c r="E629" i="1"/>
  <c r="E630" i="1"/>
  <c r="E631" i="1"/>
  <c r="E632" i="1"/>
  <c r="E627" i="1"/>
  <c r="E634" i="1"/>
  <c r="E635" i="1"/>
  <c r="E636" i="1"/>
  <c r="E633" i="1" s="1"/>
  <c r="E637" i="1"/>
  <c r="E638" i="1"/>
  <c r="E640" i="1"/>
  <c r="E641" i="1"/>
  <c r="E639" i="1" s="1"/>
  <c r="E642" i="1"/>
  <c r="E643" i="1"/>
  <c r="E644" i="1"/>
  <c r="E645" i="1"/>
  <c r="E646" i="1"/>
  <c r="E647" i="1"/>
  <c r="E649" i="1"/>
  <c r="E648" i="1" s="1"/>
  <c r="E650" i="1"/>
  <c r="E651" i="1"/>
  <c r="E653" i="1"/>
  <c r="E654" i="1"/>
  <c r="E655" i="1"/>
  <c r="E656" i="1"/>
  <c r="E657" i="1"/>
  <c r="E658" i="1"/>
  <c r="E659" i="1"/>
  <c r="E660" i="1"/>
  <c r="E661" i="1"/>
  <c r="E663" i="1"/>
  <c r="E664" i="1"/>
  <c r="E665" i="1"/>
  <c r="E666" i="1"/>
  <c r="E667" i="1"/>
  <c r="E668" i="1"/>
  <c r="E669" i="1"/>
  <c r="E670" i="1"/>
  <c r="E662" i="1"/>
  <c r="E672" i="1"/>
  <c r="E673" i="1"/>
  <c r="E674" i="1"/>
  <c r="E675" i="1"/>
  <c r="E676" i="1"/>
  <c r="E677" i="1"/>
  <c r="E679" i="1"/>
  <c r="E680" i="1"/>
  <c r="E681" i="1"/>
  <c r="E682" i="1"/>
  <c r="E683" i="1"/>
  <c r="E684" i="1"/>
  <c r="E685" i="1"/>
  <c r="E686" i="1"/>
  <c r="E687" i="1"/>
  <c r="E678" i="1"/>
  <c r="E689" i="1"/>
  <c r="E688" i="1" s="1"/>
  <c r="E691" i="1"/>
  <c r="E692" i="1"/>
  <c r="E690" i="1" s="1"/>
  <c r="E693" i="1"/>
  <c r="E694" i="1"/>
  <c r="E699" i="1"/>
  <c r="E698" i="1" s="1"/>
  <c r="E702" i="1"/>
  <c r="E703" i="1"/>
  <c r="E701" i="1"/>
  <c r="E705" i="1"/>
  <c r="E704" i="1"/>
  <c r="E707" i="1"/>
  <c r="E708" i="1"/>
  <c r="E710" i="1"/>
  <c r="E709" i="1" s="1"/>
  <c r="E712" i="1"/>
  <c r="E711" i="1" s="1"/>
  <c r="E714" i="1"/>
  <c r="E715" i="1"/>
  <c r="E713" i="1" s="1"/>
  <c r="E716" i="1"/>
  <c r="E717" i="1"/>
  <c r="E718" i="1"/>
  <c r="E720" i="1"/>
  <c r="E719" i="1" s="1"/>
  <c r="E722" i="1"/>
  <c r="E721" i="1"/>
  <c r="E748" i="1"/>
  <c r="E747" i="1" s="1"/>
  <c r="E745" i="1" s="1"/>
  <c r="E723" i="1" s="1"/>
  <c r="E751" i="1"/>
  <c r="E836" i="1"/>
  <c r="E840" i="1"/>
  <c r="D326" i="1"/>
  <c r="D330" i="1"/>
  <c r="D338" i="1"/>
  <c r="D337" i="1"/>
  <c r="D342" i="1"/>
  <c r="D345" i="1"/>
  <c r="D344" i="1" s="1"/>
  <c r="D346" i="1"/>
  <c r="D348" i="1"/>
  <c r="D351" i="1"/>
  <c r="D355" i="1"/>
  <c r="D357" i="1"/>
  <c r="D353" i="1"/>
  <c r="D359" i="1"/>
  <c r="D366" i="1"/>
  <c r="D369" i="1"/>
  <c r="D368" i="1" s="1"/>
  <c r="D370" i="1"/>
  <c r="D373" i="1"/>
  <c r="D372" i="1" s="1"/>
  <c r="D364" i="1" s="1"/>
  <c r="D362" i="1" s="1"/>
  <c r="D374" i="1"/>
  <c r="D441" i="1"/>
  <c r="D439" i="1" s="1"/>
  <c r="D446" i="1"/>
  <c r="D444" i="1"/>
  <c r="D437" i="1"/>
  <c r="D451" i="1"/>
  <c r="D450" i="1"/>
  <c r="D448" i="1"/>
  <c r="D460" i="1"/>
  <c r="D459" i="1" s="1"/>
  <c r="D457" i="1" s="1"/>
  <c r="D455" i="1" s="1"/>
  <c r="D461" i="1"/>
  <c r="D464" i="1"/>
  <c r="D467" i="1"/>
  <c r="D470" i="1"/>
  <c r="D477" i="1"/>
  <c r="D475" i="1" s="1"/>
  <c r="D482" i="1"/>
  <c r="D481" i="1" s="1"/>
  <c r="D479" i="1" s="1"/>
  <c r="D488" i="1"/>
  <c r="D487" i="1"/>
  <c r="D485" i="1" s="1"/>
  <c r="D483" i="1" s="1"/>
  <c r="D491" i="1"/>
  <c r="D494" i="1"/>
  <c r="D497" i="1"/>
  <c r="D499" i="1"/>
  <c r="D501" i="1"/>
  <c r="D503" i="1"/>
  <c r="D489" i="1"/>
  <c r="D510" i="1"/>
  <c r="D509" i="1"/>
  <c r="D507" i="1"/>
  <c r="D505" i="1" s="1"/>
  <c r="D515" i="1"/>
  <c r="D513" i="1"/>
  <c r="D511" i="1"/>
  <c r="D521" i="1"/>
  <c r="D523" i="1"/>
  <c r="D519" i="1"/>
  <c r="D517" i="1"/>
  <c r="D530" i="1"/>
  <c r="D528" i="1" s="1"/>
  <c r="D531" i="1"/>
  <c r="D527" i="1"/>
  <c r="D525" i="1" s="1"/>
  <c r="D535" i="1"/>
  <c r="D533" i="1" s="1"/>
  <c r="D541" i="1"/>
  <c r="D539" i="1"/>
  <c r="D537" i="1"/>
  <c r="D547" i="1"/>
  <c r="D545" i="1" s="1"/>
  <c r="D543" i="1" s="1"/>
  <c r="D555" i="1"/>
  <c r="D554" i="1" s="1"/>
  <c r="D552" i="1" s="1"/>
  <c r="D550" i="1" s="1"/>
  <c r="D561" i="1"/>
  <c r="D560" i="1" s="1"/>
  <c r="D558" i="1" s="1"/>
  <c r="D564" i="1"/>
  <c r="D562" i="1" s="1"/>
  <c r="D566" i="1"/>
  <c r="D574" i="1"/>
  <c r="D572" i="1" s="1"/>
  <c r="D570" i="1" s="1"/>
  <c r="D576" i="1"/>
  <c r="D578" i="1"/>
  <c r="D580" i="1"/>
  <c r="D583" i="1"/>
  <c r="D586" i="1"/>
  <c r="D593" i="1"/>
  <c r="D591" i="1" s="1"/>
  <c r="D595" i="1"/>
  <c r="D601" i="1"/>
  <c r="D600" i="1"/>
  <c r="D603" i="1"/>
  <c r="D602" i="1" s="1"/>
  <c r="D604" i="1"/>
  <c r="D605" i="1"/>
  <c r="D606" i="1"/>
  <c r="D608" i="1"/>
  <c r="D609" i="1"/>
  <c r="D610" i="1"/>
  <c r="D607" i="1"/>
  <c r="D612" i="1"/>
  <c r="D611" i="1"/>
  <c r="D614" i="1"/>
  <c r="D613" i="1" s="1"/>
  <c r="D615" i="1"/>
  <c r="D616" i="1"/>
  <c r="D619" i="1"/>
  <c r="D628" i="1"/>
  <c r="D629" i="1"/>
  <c r="D630" i="1"/>
  <c r="D627" i="1" s="1"/>
  <c r="D631" i="1"/>
  <c r="D632" i="1"/>
  <c r="D634" i="1"/>
  <c r="D635" i="1"/>
  <c r="D636" i="1"/>
  <c r="D637" i="1"/>
  <c r="D633" i="1"/>
  <c r="D640" i="1"/>
  <c r="D641" i="1"/>
  <c r="D642" i="1"/>
  <c r="D643" i="1"/>
  <c r="D644" i="1"/>
  <c r="D645" i="1"/>
  <c r="D646" i="1"/>
  <c r="D639" i="1"/>
  <c r="D650" i="1"/>
  <c r="D651" i="1"/>
  <c r="D648" i="1"/>
  <c r="D654" i="1"/>
  <c r="D655" i="1"/>
  <c r="D656" i="1"/>
  <c r="D657" i="1"/>
  <c r="D658" i="1"/>
  <c r="D659" i="1"/>
  <c r="D660" i="1"/>
  <c r="D661" i="1"/>
  <c r="D652" i="1"/>
  <c r="D663" i="1"/>
  <c r="D664" i="1"/>
  <c r="D665" i="1"/>
  <c r="D662" i="1" s="1"/>
  <c r="D666" i="1"/>
  <c r="D667" i="1"/>
  <c r="D668" i="1"/>
  <c r="D669" i="1"/>
  <c r="D670" i="1"/>
  <c r="D672" i="1"/>
  <c r="D673" i="1"/>
  <c r="D674" i="1"/>
  <c r="D675" i="1"/>
  <c r="D676" i="1"/>
  <c r="D677" i="1"/>
  <c r="D671" i="1"/>
  <c r="D679" i="1"/>
  <c r="D680" i="1"/>
  <c r="D681" i="1"/>
  <c r="D678" i="1" s="1"/>
  <c r="D682" i="1"/>
  <c r="D683" i="1"/>
  <c r="D684" i="1"/>
  <c r="D685" i="1"/>
  <c r="D686" i="1"/>
  <c r="D687" i="1"/>
  <c r="D689" i="1"/>
  <c r="D688" i="1"/>
  <c r="D691" i="1"/>
  <c r="D692" i="1"/>
  <c r="D693" i="1"/>
  <c r="D690" i="1" s="1"/>
  <c r="D694" i="1"/>
  <c r="D698" i="1"/>
  <c r="D702" i="1"/>
  <c r="D701" i="1" s="1"/>
  <c r="D703" i="1"/>
  <c r="D704" i="1"/>
  <c r="D706" i="1"/>
  <c r="D709" i="1"/>
  <c r="D712" i="1"/>
  <c r="D711" i="1"/>
  <c r="D714" i="1"/>
  <c r="D713" i="1" s="1"/>
  <c r="D715" i="1"/>
  <c r="D716" i="1"/>
  <c r="D719" i="1"/>
  <c r="D722" i="1"/>
  <c r="D721" i="1" s="1"/>
  <c r="D748" i="1"/>
  <c r="D747" i="1" s="1"/>
  <c r="D745" i="1" s="1"/>
  <c r="D723" i="1" s="1"/>
  <c r="D751" i="1"/>
  <c r="D836" i="1"/>
  <c r="D840" i="1"/>
  <c r="F835" i="1"/>
  <c r="E835" i="1"/>
  <c r="E834" i="1" s="1"/>
  <c r="G834" i="1"/>
  <c r="F834" i="1"/>
  <c r="D834" i="1"/>
  <c r="F833" i="1"/>
  <c r="E833" i="1"/>
  <c r="D833" i="1"/>
  <c r="F832" i="1"/>
  <c r="E832" i="1"/>
  <c r="D832" i="1"/>
  <c r="F831" i="1"/>
  <c r="E831" i="1"/>
  <c r="D831" i="1"/>
  <c r="F830" i="1"/>
  <c r="E830" i="1"/>
  <c r="D830" i="1"/>
  <c r="F829" i="1"/>
  <c r="E829" i="1"/>
  <c r="D829" i="1"/>
  <c r="F828" i="1"/>
  <c r="F825" i="1" s="1"/>
  <c r="E828" i="1"/>
  <c r="D828" i="1"/>
  <c r="F827" i="1"/>
  <c r="E827" i="1"/>
  <c r="E825" i="1" s="1"/>
  <c r="D827" i="1"/>
  <c r="F826" i="1"/>
  <c r="E826" i="1"/>
  <c r="D826" i="1"/>
  <c r="D825" i="1" s="1"/>
  <c r="G825" i="1"/>
  <c r="F824" i="1"/>
  <c r="F823" i="1" s="1"/>
  <c r="E824" i="1"/>
  <c r="D824" i="1"/>
  <c r="G823" i="1"/>
  <c r="E823" i="1"/>
  <c r="D823" i="1"/>
  <c r="F822" i="1"/>
  <c r="E822" i="1"/>
  <c r="D822" i="1"/>
  <c r="F821" i="1"/>
  <c r="E821" i="1"/>
  <c r="D821" i="1"/>
  <c r="F820" i="1"/>
  <c r="E820" i="1"/>
  <c r="D820" i="1"/>
  <c r="F819" i="1"/>
  <c r="E819" i="1"/>
  <c r="D819" i="1"/>
  <c r="F818" i="1"/>
  <c r="F816" i="1" s="1"/>
  <c r="E818" i="1"/>
  <c r="D818" i="1"/>
  <c r="F817" i="1"/>
  <c r="E817" i="1"/>
  <c r="E816" i="1" s="1"/>
  <c r="D817" i="1"/>
  <c r="D816" i="1" s="1"/>
  <c r="G816" i="1"/>
  <c r="F813" i="1"/>
  <c r="E813" i="1"/>
  <c r="D813" i="1"/>
  <c r="D810" i="1" s="1"/>
  <c r="F812" i="1"/>
  <c r="E812" i="1"/>
  <c r="D812" i="1"/>
  <c r="F811" i="1"/>
  <c r="F810" i="1" s="1"/>
  <c r="E811" i="1"/>
  <c r="E810" i="1" s="1"/>
  <c r="D811" i="1"/>
  <c r="G810" i="1"/>
  <c r="F809" i="1"/>
  <c r="E809" i="1"/>
  <c r="E806" i="1" s="1"/>
  <c r="D809" i="1"/>
  <c r="F808" i="1"/>
  <c r="E808" i="1"/>
  <c r="D808" i="1"/>
  <c r="D806" i="1" s="1"/>
  <c r="F807" i="1"/>
  <c r="E807" i="1"/>
  <c r="D807" i="1"/>
  <c r="G806" i="1"/>
  <c r="F806" i="1"/>
  <c r="F805" i="1"/>
  <c r="E805" i="1"/>
  <c r="D805" i="1"/>
  <c r="F804" i="1"/>
  <c r="E804" i="1"/>
  <c r="D804" i="1"/>
  <c r="F803" i="1"/>
  <c r="E803" i="1"/>
  <c r="D803" i="1"/>
  <c r="F802" i="1"/>
  <c r="E802" i="1"/>
  <c r="D802" i="1"/>
  <c r="F801" i="1"/>
  <c r="E801" i="1"/>
  <c r="D801" i="1"/>
  <c r="F800" i="1"/>
  <c r="E800" i="1"/>
  <c r="D800" i="1"/>
  <c r="F799" i="1"/>
  <c r="E799" i="1"/>
  <c r="D799" i="1"/>
  <c r="F798" i="1"/>
  <c r="E798" i="1"/>
  <c r="D798" i="1"/>
  <c r="F797" i="1"/>
  <c r="F794" i="1" s="1"/>
  <c r="E797" i="1"/>
  <c r="D797" i="1"/>
  <c r="F796" i="1"/>
  <c r="E796" i="1"/>
  <c r="E794" i="1" s="1"/>
  <c r="D796" i="1"/>
  <c r="D794" i="1" s="1"/>
  <c r="F795" i="1"/>
  <c r="E795" i="1"/>
  <c r="D795" i="1"/>
  <c r="G794" i="1"/>
  <c r="F793" i="1"/>
  <c r="E793" i="1"/>
  <c r="D793" i="1"/>
  <c r="F792" i="1"/>
  <c r="F789" i="1" s="1"/>
  <c r="E792" i="1"/>
  <c r="D792" i="1"/>
  <c r="F791" i="1"/>
  <c r="E791" i="1"/>
  <c r="E789" i="1" s="1"/>
  <c r="D791" i="1"/>
  <c r="F790" i="1"/>
  <c r="E790" i="1"/>
  <c r="D790" i="1"/>
  <c r="D789" i="1" s="1"/>
  <c r="G789" i="1"/>
  <c r="F788" i="1"/>
  <c r="F787" i="1" s="1"/>
  <c r="E788" i="1"/>
  <c r="D788" i="1"/>
  <c r="G787" i="1"/>
  <c r="E787" i="1"/>
  <c r="D787" i="1"/>
  <c r="F786" i="1"/>
  <c r="E786" i="1"/>
  <c r="D786" i="1"/>
  <c r="F785" i="1"/>
  <c r="E785" i="1"/>
  <c r="D785" i="1"/>
  <c r="F784" i="1"/>
  <c r="E784" i="1"/>
  <c r="D784" i="1"/>
  <c r="F783" i="1"/>
  <c r="E783" i="1"/>
  <c r="D783" i="1"/>
  <c r="F782" i="1"/>
  <c r="E782" i="1"/>
  <c r="D782" i="1"/>
  <c r="F781" i="1"/>
  <c r="E781" i="1"/>
  <c r="D781" i="1"/>
  <c r="F780" i="1"/>
  <c r="E780" i="1"/>
  <c r="D780" i="1"/>
  <c r="D777" i="1" s="1"/>
  <c r="F779" i="1"/>
  <c r="E779" i="1"/>
  <c r="D779" i="1"/>
  <c r="F778" i="1"/>
  <c r="F777" i="1" s="1"/>
  <c r="E778" i="1"/>
  <c r="E777" i="1" s="1"/>
  <c r="D778" i="1"/>
  <c r="G777" i="1"/>
  <c r="F776" i="1"/>
  <c r="E776" i="1"/>
  <c r="D776" i="1"/>
  <c r="F775" i="1"/>
  <c r="E775" i="1"/>
  <c r="D775" i="1"/>
  <c r="F774" i="1"/>
  <c r="E774" i="1"/>
  <c r="D774" i="1"/>
  <c r="F773" i="1"/>
  <c r="F770" i="1" s="1"/>
  <c r="E773" i="1"/>
  <c r="D773" i="1"/>
  <c r="F772" i="1"/>
  <c r="E772" i="1"/>
  <c r="E770" i="1" s="1"/>
  <c r="D772" i="1"/>
  <c r="F771" i="1"/>
  <c r="E771" i="1"/>
  <c r="D771" i="1"/>
  <c r="D770" i="1" s="1"/>
  <c r="G770" i="1"/>
  <c r="F769" i="1"/>
  <c r="E769" i="1"/>
  <c r="D769" i="1"/>
  <c r="F768" i="1"/>
  <c r="F765" i="1" s="1"/>
  <c r="E768" i="1"/>
  <c r="D768" i="1"/>
  <c r="F767" i="1"/>
  <c r="E767" i="1"/>
  <c r="E765" i="1" s="1"/>
  <c r="D767" i="1"/>
  <c r="D765" i="1" s="1"/>
  <c r="F766" i="1"/>
  <c r="E766" i="1"/>
  <c r="D766" i="1"/>
  <c r="G765" i="1"/>
  <c r="F764" i="1"/>
  <c r="E764" i="1"/>
  <c r="D764" i="1"/>
  <c r="F763" i="1"/>
  <c r="E763" i="1"/>
  <c r="D763" i="1"/>
  <c r="F762" i="1"/>
  <c r="E762" i="1"/>
  <c r="E759" i="1" s="1"/>
  <c r="D762" i="1"/>
  <c r="F761" i="1"/>
  <c r="E761" i="1"/>
  <c r="D761" i="1"/>
  <c r="D759" i="1" s="1"/>
  <c r="F760" i="1"/>
  <c r="F759" i="1" s="1"/>
  <c r="E760" i="1"/>
  <c r="D760" i="1"/>
  <c r="G759" i="1"/>
  <c r="F758" i="1"/>
  <c r="F756" i="1" s="1"/>
  <c r="E758" i="1"/>
  <c r="D758" i="1"/>
  <c r="F757" i="1"/>
  <c r="E757" i="1"/>
  <c r="E756" i="1" s="1"/>
  <c r="D757" i="1"/>
  <c r="G756" i="1"/>
  <c r="D756" i="1"/>
  <c r="F744" i="1"/>
  <c r="E744" i="1"/>
  <c r="D744" i="1"/>
  <c r="F743" i="1"/>
  <c r="E743" i="1"/>
  <c r="D743" i="1"/>
  <c r="F742" i="1"/>
  <c r="E742" i="1"/>
  <c r="D742" i="1"/>
  <c r="F741" i="1"/>
  <c r="E741" i="1"/>
  <c r="E738" i="1" s="1"/>
  <c r="D741" i="1"/>
  <c r="F740" i="1"/>
  <c r="E740" i="1"/>
  <c r="D740" i="1"/>
  <c r="D738" i="1" s="1"/>
  <c r="F739" i="1"/>
  <c r="E739" i="1"/>
  <c r="D739" i="1"/>
  <c r="G738" i="1"/>
  <c r="F738" i="1"/>
  <c r="F737" i="1"/>
  <c r="E737" i="1"/>
  <c r="D737" i="1"/>
  <c r="F736" i="1"/>
  <c r="E736" i="1"/>
  <c r="D736" i="1"/>
  <c r="F735" i="1"/>
  <c r="E735" i="1"/>
  <c r="D735" i="1"/>
  <c r="D732" i="1" s="1"/>
  <c r="F734" i="1"/>
  <c r="F732" i="1" s="1"/>
  <c r="E734" i="1"/>
  <c r="D734" i="1"/>
  <c r="F733" i="1"/>
  <c r="E733" i="1"/>
  <c r="D733" i="1"/>
  <c r="G732" i="1"/>
  <c r="E732" i="1"/>
  <c r="F731" i="1"/>
  <c r="E731" i="1"/>
  <c r="E730" i="1" s="1"/>
  <c r="D731" i="1"/>
  <c r="D730" i="1" s="1"/>
  <c r="G730" i="1"/>
  <c r="F730" i="1"/>
  <c r="F729" i="1"/>
  <c r="E729" i="1"/>
  <c r="D729" i="1"/>
  <c r="D727" i="1" s="1"/>
  <c r="F728" i="1"/>
  <c r="E728" i="1"/>
  <c r="D728" i="1"/>
  <c r="G727" i="1"/>
  <c r="F727" i="1"/>
  <c r="E727" i="1"/>
  <c r="G435" i="1"/>
  <c r="F435" i="1"/>
  <c r="E435" i="1"/>
  <c r="D435" i="1"/>
  <c r="G432" i="1"/>
  <c r="F432" i="1"/>
  <c r="E432" i="1"/>
  <c r="D432" i="1"/>
  <c r="G430" i="1"/>
  <c r="F430" i="1"/>
  <c r="E430" i="1"/>
  <c r="D430" i="1"/>
  <c r="G427" i="1"/>
  <c r="F427" i="1"/>
  <c r="E427" i="1"/>
  <c r="D427" i="1"/>
  <c r="G425" i="1"/>
  <c r="F425" i="1"/>
  <c r="E425" i="1"/>
  <c r="D425" i="1"/>
  <c r="G420" i="1"/>
  <c r="F420" i="1"/>
  <c r="E420" i="1"/>
  <c r="D420" i="1"/>
  <c r="G417" i="1"/>
  <c r="F417" i="1"/>
  <c r="E417" i="1"/>
  <c r="D417" i="1"/>
  <c r="G415" i="1"/>
  <c r="F415" i="1"/>
  <c r="E415" i="1"/>
  <c r="D415" i="1"/>
  <c r="G413" i="1"/>
  <c r="G411" i="1" s="1"/>
  <c r="F413" i="1"/>
  <c r="F411" i="1" s="1"/>
  <c r="E413" i="1"/>
  <c r="D413" i="1"/>
  <c r="E411" i="1"/>
  <c r="D411" i="1"/>
  <c r="F410" i="1"/>
  <c r="F407" i="1" s="1"/>
  <c r="E410" i="1"/>
  <c r="D410" i="1"/>
  <c r="G407" i="1"/>
  <c r="E407" i="1"/>
  <c r="D407" i="1"/>
  <c r="F405" i="1"/>
  <c r="E405" i="1"/>
  <c r="E403" i="1" s="1"/>
  <c r="G403" i="1"/>
  <c r="F403" i="1"/>
  <c r="D403" i="1"/>
  <c r="G401" i="1"/>
  <c r="F401" i="1"/>
  <c r="E401" i="1"/>
  <c r="D401" i="1"/>
  <c r="F400" i="1"/>
  <c r="F399" i="1" s="1"/>
  <c r="E400" i="1"/>
  <c r="G399" i="1"/>
  <c r="E399" i="1"/>
  <c r="D399" i="1"/>
  <c r="G393" i="1"/>
  <c r="F393" i="1"/>
  <c r="E393" i="1"/>
  <c r="D393" i="1"/>
  <c r="F392" i="1"/>
  <c r="E392" i="1"/>
  <c r="E391" i="1" s="1"/>
  <c r="G391" i="1"/>
  <c r="F391" i="1"/>
  <c r="D391" i="1"/>
  <c r="G389" i="1"/>
  <c r="F389" i="1"/>
  <c r="E389" i="1"/>
  <c r="D389" i="1"/>
  <c r="G384" i="1"/>
  <c r="F384" i="1"/>
  <c r="E384" i="1"/>
  <c r="D384" i="1"/>
  <c r="D380" i="1" s="1"/>
  <c r="F383" i="1"/>
  <c r="E383" i="1"/>
  <c r="D383" i="1"/>
  <c r="G382" i="1"/>
  <c r="F382" i="1"/>
  <c r="E382" i="1"/>
  <c r="D382" i="1"/>
  <c r="F380" i="1"/>
  <c r="G116" i="1"/>
  <c r="F116" i="1"/>
  <c r="G111" i="1"/>
  <c r="F111" i="1"/>
  <c r="G107" i="1"/>
  <c r="F107" i="1"/>
  <c r="F105" i="1" s="1"/>
  <c r="F103" i="1" s="1"/>
  <c r="E116" i="1"/>
  <c r="E111" i="1"/>
  <c r="E107" i="1"/>
  <c r="E105" i="1" s="1"/>
  <c r="E103" i="1" s="1"/>
  <c r="E128" i="1"/>
  <c r="E126" i="1" s="1"/>
  <c r="G128" i="1"/>
  <c r="G126" i="1"/>
  <c r="F128" i="1"/>
  <c r="F126" i="1" s="1"/>
  <c r="D128" i="1"/>
  <c r="D126" i="1"/>
  <c r="D107" i="1"/>
  <c r="D105" i="1" s="1"/>
  <c r="D103" i="1" s="1"/>
  <c r="D111" i="1"/>
  <c r="D116" i="1"/>
  <c r="G105" i="1"/>
  <c r="G103" i="1"/>
  <c r="D968" i="1"/>
  <c r="D966" i="1"/>
  <c r="E968" i="1"/>
  <c r="E966" i="1" s="1"/>
  <c r="F968" i="1"/>
  <c r="F966" i="1"/>
  <c r="G968" i="1"/>
  <c r="G966" i="1" s="1"/>
  <c r="D148" i="1"/>
  <c r="D146" i="1"/>
  <c r="E148" i="1"/>
  <c r="E146" i="1" s="1"/>
  <c r="F148" i="1"/>
  <c r="G148" i="1"/>
  <c r="G146" i="1" s="1"/>
  <c r="F152" i="1"/>
  <c r="G152" i="1"/>
  <c r="F146" i="1"/>
  <c r="D100" i="1"/>
  <c r="E100" i="1"/>
  <c r="F100" i="1"/>
  <c r="G100" i="1"/>
  <c r="D63" i="1"/>
  <c r="D61" i="1" s="1"/>
  <c r="E63" i="1"/>
  <c r="E61" i="1"/>
  <c r="F63" i="1"/>
  <c r="F61" i="1" s="1"/>
  <c r="G63" i="1"/>
  <c r="G61" i="1"/>
  <c r="D82" i="1"/>
  <c r="E82" i="1"/>
  <c r="F82" i="1"/>
  <c r="G82" i="1"/>
  <c r="D87" i="1"/>
  <c r="D85" i="1" s="1"/>
  <c r="E87" i="1"/>
  <c r="E85" i="1"/>
  <c r="F87" i="1"/>
  <c r="F85" i="1" s="1"/>
  <c r="G87" i="1"/>
  <c r="G85" i="1"/>
  <c r="D90" i="1"/>
  <c r="E90" i="1"/>
  <c r="F90" i="1"/>
  <c r="G90" i="1"/>
  <c r="D95" i="1"/>
  <c r="E95" i="1"/>
  <c r="F95" i="1"/>
  <c r="G95" i="1"/>
  <c r="D624" i="1" l="1"/>
  <c r="D598" i="1"/>
  <c r="D589" i="1" s="1"/>
  <c r="E598" i="1"/>
  <c r="G380" i="1"/>
  <c r="E380" i="1"/>
  <c r="D695" i="1"/>
  <c r="D556" i="1"/>
  <c r="D177" i="1"/>
  <c r="D175" i="1" s="1"/>
  <c r="D205" i="1"/>
  <c r="D473" i="1"/>
  <c r="D335" i="1"/>
  <c r="D333" i="1" s="1"/>
  <c r="E652" i="1"/>
  <c r="E624" i="1" s="1"/>
  <c r="E622" i="1" s="1"/>
  <c r="E489" i="1"/>
  <c r="E483" i="1" s="1"/>
  <c r="E437" i="1"/>
  <c r="F527" i="1"/>
  <c r="F525" i="1" s="1"/>
  <c r="F364" i="1"/>
  <c r="F362" i="1" s="1"/>
  <c r="G589" i="1"/>
  <c r="G489" i="1"/>
  <c r="G483" i="1" s="1"/>
  <c r="E706" i="1"/>
  <c r="E695" i="1" s="1"/>
  <c r="E572" i="1"/>
  <c r="E570" i="1" s="1"/>
  <c r="E556" i="1"/>
  <c r="E528" i="1"/>
  <c r="E527" i="1" s="1"/>
  <c r="E525" i="1" s="1"/>
  <c r="F648" i="1"/>
  <c r="F591" i="1"/>
  <c r="F589" i="1" s="1"/>
  <c r="F566" i="1"/>
  <c r="F562" i="1" s="1"/>
  <c r="F556" i="1" s="1"/>
  <c r="G598" i="1"/>
  <c r="G437" i="1"/>
  <c r="G324" i="1" s="1"/>
  <c r="F177" i="1"/>
  <c r="F175" i="1" s="1"/>
  <c r="F173" i="1" s="1"/>
  <c r="E177" i="1"/>
  <c r="E175" i="1" s="1"/>
  <c r="E173" i="1" s="1"/>
  <c r="D255" i="1"/>
  <c r="F335" i="1"/>
  <c r="F333" i="1" s="1"/>
  <c r="E671" i="1"/>
  <c r="E613" i="1"/>
  <c r="E591" i="1"/>
  <c r="E589" i="1" s="1"/>
  <c r="E364" i="1"/>
  <c r="E362" i="1" s="1"/>
  <c r="E353" i="1"/>
  <c r="E333" i="1" s="1"/>
  <c r="E324" i="1" s="1"/>
  <c r="F713" i="1"/>
  <c r="F695" i="1" s="1"/>
  <c r="F678" i="1"/>
  <c r="F624" i="1" s="1"/>
  <c r="F622" i="1" s="1"/>
  <c r="F652" i="1"/>
  <c r="F598" i="1"/>
  <c r="G556" i="1"/>
  <c r="G255" i="1"/>
  <c r="G205" i="1" s="1"/>
  <c r="G173" i="1" s="1"/>
  <c r="F207" i="1"/>
  <c r="F205" i="1" s="1"/>
  <c r="G6" i="1" l="1"/>
  <c r="F324" i="1"/>
  <c r="F6" i="1" s="1"/>
  <c r="D622" i="1"/>
  <c r="D324" i="1" s="1"/>
  <c r="D173" i="1"/>
  <c r="E6" i="1"/>
  <c r="D6" i="1" l="1"/>
</calcChain>
</file>

<file path=xl/sharedStrings.xml><?xml version="1.0" encoding="utf-8"?>
<sst xmlns="http://schemas.openxmlformats.org/spreadsheetml/2006/main" count="1316" uniqueCount="702">
  <si>
    <t xml:space="preserve"> Հավելված N 5
 Աղյուսակ N 2 </t>
  </si>
  <si>
    <t xml:space="preserve"> հազար դրամներով </t>
  </si>
  <si>
    <t xml:space="preserve"> Ծրագրային դասիչ</t>
  </si>
  <si>
    <t xml:space="preserve"> Բյուջետային գլխավոր կարգադրիչների, ծրագրերի, միջոցառումների և ուղղությունների անվանումները</t>
  </si>
  <si>
    <t xml:space="preserve"> Առաջին եռամսյակ</t>
  </si>
  <si>
    <t xml:space="preserve"> Առաջին կիսամյակ</t>
  </si>
  <si>
    <t xml:space="preserve"> Ինն ամիս</t>
  </si>
  <si>
    <t xml:space="preserve"> Տարի</t>
  </si>
  <si>
    <t xml:space="preserve"> Ծրագիր</t>
  </si>
  <si>
    <t xml:space="preserve"> Միջոց առում</t>
  </si>
  <si>
    <t xml:space="preserve"> ԸՆԴԱՄԵՆԸ</t>
  </si>
  <si>
    <t xml:space="preserve"> այդ թվում`</t>
  </si>
  <si>
    <t xml:space="preserve"> Հանրապետության նախագահի աշխատակազմ</t>
  </si>
  <si>
    <t xml:space="preserve"> այդ թվում՛</t>
  </si>
  <si>
    <t xml:space="preserve"> 1154</t>
  </si>
  <si>
    <t xml:space="preserve"> 31001</t>
  </si>
  <si>
    <t xml:space="preserve"> Հանրապետության նախագահի աշխատակազմի տեխնիկական հագեցվածության բարելավում</t>
  </si>
  <si>
    <t xml:space="preserve"> այդ թվում` ըստ կատարողների</t>
  </si>
  <si>
    <t xml:space="preserve"> ՀՀ Ազգային ժողով</t>
  </si>
  <si>
    <t xml:space="preserve"> 1024</t>
  </si>
  <si>
    <t xml:space="preserve"> Ազգային ժողովի տեխնիկական հագեցվածության բարելավում</t>
  </si>
  <si>
    <t xml:space="preserve"> ՀՀ վարչապետի աշխատակազմ</t>
  </si>
  <si>
    <t xml:space="preserve"> 1136</t>
  </si>
  <si>
    <t xml:space="preserve"> 31002</t>
  </si>
  <si>
    <t xml:space="preserve"> ՀՀ վարչապետի աշխատակազմի տեխնիկական հագեցվածության բարելավում</t>
  </si>
  <si>
    <t xml:space="preserve"> 1213</t>
  </si>
  <si>
    <t xml:space="preserve">  Բնապահպանության և ընդերքի տեսչական մարմնի կարողությունների զարգացում և տեխնիկական հագեցվածության ապահովում</t>
  </si>
  <si>
    <t xml:space="preserve">  Կրթության տեսչական մարմնի կարողությունների զարգացում և տեխնիկական հագեցվածության ապահովում</t>
  </si>
  <si>
    <t xml:space="preserve"> 31003</t>
  </si>
  <si>
    <t xml:space="preserve"> Շուկայի վերահսկողության տեսչական մարմնի կարողությունների զարգացում և տեխնիկական հագեցվածության ապահովում</t>
  </si>
  <si>
    <t xml:space="preserve"> 31004</t>
  </si>
  <si>
    <t xml:space="preserve"> 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</si>
  <si>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 xml:space="preserve"> 31005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</si>
  <si>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</si>
  <si>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31006</t>
  </si>
  <si>
    <t xml:space="preserve"> Սննդամթերքի անվտանգության տեսչական մարմնի տեխնիկական հագեցվածության բարելավում</t>
  </si>
  <si>
    <t xml:space="preserve"> ՀՀ սահմանադրական դատարան</t>
  </si>
  <si>
    <t xml:space="preserve"> 1092</t>
  </si>
  <si>
    <t xml:space="preserve"> ՀՀ սահմանադրական դատարանի տեխնիկական հագեցվածության բարելավում</t>
  </si>
  <si>
    <t xml:space="preserve"> Բարձրագույն դատական խորհուրդ</t>
  </si>
  <si>
    <t xml:space="preserve"> 1080</t>
  </si>
  <si>
    <t xml:space="preserve"> Բարձրագույն դատական խորհրդի տեխնիկական հագեցվածության բարելավում</t>
  </si>
  <si>
    <t xml:space="preserve"> ՀՀ դատական դեպարտամենտ</t>
  </si>
  <si>
    <t xml:space="preserve"> ՀՀ դատախազություն</t>
  </si>
  <si>
    <t xml:space="preserve"> 1087</t>
  </si>
  <si>
    <t xml:space="preserve"> Դատախազության տեխնիկական հագեցվածության բարելավում</t>
  </si>
  <si>
    <t xml:space="preserve"> ՀՀ տարածքային կառավարման և ենթակառուցվածքների նախարարություն</t>
  </si>
  <si>
    <t xml:space="preserve"> 1001</t>
  </si>
  <si>
    <t xml:space="preserve"> ՀՀ տարածքային կառավարման և ենթակառուցվածքների նախարարության կարողությունների զարգացում և տեխնիկական հագեցվածության ապահովում</t>
  </si>
  <si>
    <t xml:space="preserve"> 1004</t>
  </si>
  <si>
    <t xml:space="preserve"> Ոռոգման համակարգերի հիմնանորոգում</t>
  </si>
  <si>
    <t xml:space="preserve"> ՀՀ  տարածքային կառավարման և ենթակառուցվածքների նախարարության ջրային կոմիտե</t>
  </si>
  <si>
    <t xml:space="preserve"> 31009</t>
  </si>
  <si>
    <t xml:space="preserve"> Օրվա կարգավորման ջրավազանների կառուցում և վերակառուցում</t>
  </si>
  <si>
    <t xml:space="preserve"> 31012</t>
  </si>
  <si>
    <t xml:space="preserve"> Գետերի և հեղեղատարների տեղամասերի ամրացման և մաքրման աշխատանքներ</t>
  </si>
  <si>
    <t xml:space="preserve"> 31013</t>
  </si>
  <si>
    <t xml:space="preserve"> Փոքր և միջին ջրամբարների կառուցում</t>
  </si>
  <si>
    <t xml:space="preserve"> 31014</t>
  </si>
  <si>
    <t xml:space="preserve"> Ջրամբարների վերականգնման և վերազինման աշխատանքներ</t>
  </si>
  <si>
    <t xml:space="preserve"> 1017</t>
  </si>
  <si>
    <t xml:space="preserve"> 21001</t>
  </si>
  <si>
    <t xml:space="preserve"> Արփա-Սևան ջրային համակարգի տեխնիկական վիճակի բարելավում</t>
  </si>
  <si>
    <t xml:space="preserve"> 1049</t>
  </si>
  <si>
    <t xml:space="preserve"> Պետական նշանակության ավտոճանապարհների հիմնանորոգում</t>
  </si>
  <si>
    <t xml:space="preserve"> ՀՀ կառավարություն</t>
  </si>
  <si>
    <t xml:space="preserve"> 21002</t>
  </si>
  <si>
    <t xml:space="preserve"> Տրանսպորտային օբյեկտների հիմնանորոգում</t>
  </si>
  <si>
    <t xml:space="preserve"> 21020</t>
  </si>
  <si>
    <t xml:space="preserve"> Միջպետական և հանրապետական նշանակության ավտոճանապարհների միջին նորոգում</t>
  </si>
  <si>
    <t xml:space="preserve"> 21023</t>
  </si>
  <si>
    <t xml:space="preserve"> ՀՀ ընդհանուր օգտագործման ավտամոբիլային ճանապարհների վթարավտանգ հատվածների վերացում	</t>
  </si>
  <si>
    <t xml:space="preserve"> 1072</t>
  </si>
  <si>
    <t xml:space="preserve"> 31010</t>
  </si>
  <si>
    <t xml:space="preserve"> Ջրամատակարարման և ջրահեռացման համակարգի հիմնանորոգում</t>
  </si>
  <si>
    <t xml:space="preserve"> 1079</t>
  </si>
  <si>
    <t xml:space="preserve"> Պետական գույքի կառավարման կոմիտեի տեխնիկական հագեցվածության բարելավում</t>
  </si>
  <si>
    <t xml:space="preserve"> ՀՀ տարածքային կառավարման և ենթակառուցվածքների  նախարարության  պետական գույքի կառավարման կոմիտե</t>
  </si>
  <si>
    <t xml:space="preserve"> 1109</t>
  </si>
  <si>
    <t xml:space="preserve"> Ջրային կոմիտեի տեխնիկական հագեցվածության բարելավում</t>
  </si>
  <si>
    <t xml:space="preserve"> 1157</t>
  </si>
  <si>
    <t xml:space="preserve"> Երևանի մետրոպոլիտենի ենթակառուցվածքների նորոգում</t>
  </si>
  <si>
    <t xml:space="preserve"> Երևանի մետրոպոլիտենի ենթակառուցվածքների կառուցում</t>
  </si>
  <si>
    <t xml:space="preserve"> 21038</t>
  </si>
  <si>
    <t xml:space="preserve"> Երևանի բուսաբանական այգու տարածքում անտառապուրակի կառուցապատման աշխատանքներ</t>
  </si>
  <si>
    <t xml:space="preserve"> 1212</t>
  </si>
  <si>
    <t xml:space="preserve"> 32001</t>
  </si>
  <si>
    <t xml:space="preserve"> ՀՀ մարզերում առաջնահերթ լուծում պահանջող անհետաձգելի ծրագրերի իրականացում</t>
  </si>
  <si>
    <t xml:space="preserve"> ՀՀ  առողջապահության  նախարարություն</t>
  </si>
  <si>
    <t xml:space="preserve"> 1126</t>
  </si>
  <si>
    <t xml:space="preserve"> Առողջապահական կազմակերպությունների վերազինում</t>
  </si>
  <si>
    <t xml:space="preserve"> Առողջապահական կազմակերպությունների կառուցում, վերակառուցում</t>
  </si>
  <si>
    <t xml:space="preserve"> ՀՀ քաղաքաշինության կոմիտե</t>
  </si>
  <si>
    <t xml:space="preserve"> ՀՀ  արդարադատության նախարարություն</t>
  </si>
  <si>
    <t xml:space="preserve"> 1057</t>
  </si>
  <si>
    <t xml:space="preserve"> ՀՀ արդարադատության նախարարության կարողությունների զարգացում և տեխնիկական հագեցվածության ապահովում</t>
  </si>
  <si>
    <t xml:space="preserve"> 1120</t>
  </si>
  <si>
    <t xml:space="preserve"> ՀՀ արդարադատության նախարարության պրոբացիայի ծառայության կարողությունների զարգացում և տեխնիկական հագեցվածության ապահովում</t>
  </si>
  <si>
    <t xml:space="preserve"> ՀՀ արդարադատության նախարարության պրոբացիայի ծառայություն</t>
  </si>
  <si>
    <t xml:space="preserve"> ՀՀ արդարադատության նախարարության քրեակատարողական  ծառայության կարողությունների զարգացում և տեխնիկական հագեցվածության ապահովում</t>
  </si>
  <si>
    <t xml:space="preserve"> ՀՀ արդարադատության նախարարության քրեակատարողական ծառայություն</t>
  </si>
  <si>
    <t xml:space="preserve"> 31008</t>
  </si>
  <si>
    <t xml:space="preserve"> Քրեակատարողական նոր հիմնարկի կառուցում և հետագա շահագործում</t>
  </si>
  <si>
    <t xml:space="preserve"> 1182</t>
  </si>
  <si>
    <t xml:space="preserve"> Հարկադիր կատարման ծառայության տեխնիկական հագեցվածության բարելավում</t>
  </si>
  <si>
    <t xml:space="preserve"> ՀՀ արդարադատության նախարարության հարկադիր կատարումն ապահովող ծառայություն</t>
  </si>
  <si>
    <t xml:space="preserve"> ՀՀ էկոնոմիկայի նախարարություն</t>
  </si>
  <si>
    <t xml:space="preserve"> 1058</t>
  </si>
  <si>
    <t xml:space="preserve"> ՀՀ էկոնոմիկայի նախարարության տեխնիկական հագեցվածության բարելավում</t>
  </si>
  <si>
    <t xml:space="preserve"> 1067</t>
  </si>
  <si>
    <t xml:space="preserve"> 32002</t>
  </si>
  <si>
    <t xml:space="preserve"> Որակի ենթակառուցվածքի համակարգի արդիականացում</t>
  </si>
  <si>
    <t xml:space="preserve"> ՀՀ արտաքին գործերի  նախարարություն</t>
  </si>
  <si>
    <t xml:space="preserve"> 1061</t>
  </si>
  <si>
    <t xml:space="preserve"> Արտաքին գործերի նախարարության կարողությունների զարգացում և տեխնիկական հագեցվածության ապահովում</t>
  </si>
  <si>
    <t xml:space="preserve"> ՀՀ շրջակա միջավայրի նախարարություն</t>
  </si>
  <si>
    <t xml:space="preserve"> 1071</t>
  </si>
  <si>
    <t xml:space="preserve"> ՀՀ շրջակա միջավայրի նախարարության տեխնիկական կարողությունների ընդլայնում</t>
  </si>
  <si>
    <t xml:space="preserve"> 1155</t>
  </si>
  <si>
    <t xml:space="preserve"> ՀՀ Կոտայքի մարզի բնության հուշարձանների ուսումնասիրություն և անձնագրավորում</t>
  </si>
  <si>
    <t xml:space="preserve"> 1173</t>
  </si>
  <si>
    <t xml:space="preserve"> Էկոպարեկային  ծառայության տեխնիկական կարողությունների ընդլայնում</t>
  </si>
  <si>
    <t xml:space="preserve"> ՀՀ շրջակա միջավայրի նախարարության Էկոպարեկային ծառայություն</t>
  </si>
  <si>
    <t xml:space="preserve"> Անտառվերականգնման և անտառապատման աշխատանքներ</t>
  </si>
  <si>
    <t xml:space="preserve"> 1041</t>
  </si>
  <si>
    <t xml:space="preserve"> Հայաստանում Ֆրանկոֆոնիայի խաղերի անցկացման համար անհրաժեշտ ենթակառուցվածքների ապահովում</t>
  </si>
  <si>
    <t xml:space="preserve"> Մանկապատանեկան մարզադպրոցներին, մարզաձևերի ազգային ֆեդերացիաներին և այլ մարզական կազմակերպություններին գույքով ապահովում</t>
  </si>
  <si>
    <t xml:space="preserve"> 1045</t>
  </si>
  <si>
    <t xml:space="preserve"> Մասնագիտական ուսումնական հաստատությունների շենքային պայմանների բարելավում</t>
  </si>
  <si>
    <t xml:space="preserve"> 32004</t>
  </si>
  <si>
    <t xml:space="preserve"> Մասնագիտական ուսումնական հաստատություններում ուսումնաարտադրական բազայով ապահովում</t>
  </si>
  <si>
    <t xml:space="preserve"> 32005</t>
  </si>
  <si>
    <t xml:space="preserve"> Մասնագիտական ուսումնական հաստատությունների շենքերի կառուցում</t>
  </si>
  <si>
    <t xml:space="preserve"> 1075</t>
  </si>
  <si>
    <t xml:space="preserve"> Հուշարձանների ամրակայում, նորոգում և վերականգնում</t>
  </si>
  <si>
    <t xml:space="preserve"> Ներդրումներ թանգարանների և պատկերասրահների հիմնանորոգման համար</t>
  </si>
  <si>
    <t xml:space="preserve"> 32008</t>
  </si>
  <si>
    <t xml:space="preserve"> Թանգարանների և պատկերասրահների գույքային և տեխնիկական  հագեցվածության բարելավում</t>
  </si>
  <si>
    <t xml:space="preserve"> 1111</t>
  </si>
  <si>
    <t xml:space="preserve"> 1124</t>
  </si>
  <si>
    <t xml:space="preserve"> Հանրային գրադարանների նյութատեխնիկական բազայի զարգացում</t>
  </si>
  <si>
    <t xml:space="preserve"> 1130</t>
  </si>
  <si>
    <t xml:space="preserve"> ՀՀ կրթության, գիտության, մշակույթի և սպորտի նախարարության կարողությունների զարգացում և տեխնիկական հագեցվածության ապահովում</t>
  </si>
  <si>
    <t xml:space="preserve"> 1162</t>
  </si>
  <si>
    <t xml:space="preserve"> Գիտական կենտրոնները ժամանակակից սարքավորումներով վերազինում ու համատեղ օգտագործման գիտական սարքավորումների կենտրոնների ստեղծում</t>
  </si>
  <si>
    <t xml:space="preserve"> ՀՀ կրթության, գիտության, մշակույթի և սպորտի նախարարության բարձրագույն կրթության և գիտության կոմիտե</t>
  </si>
  <si>
    <t xml:space="preserve"> Արհեստական բանականության գիտահետազոտական կենտրոնի արդիականացում	</t>
  </si>
  <si>
    <t xml:space="preserve"> 1163</t>
  </si>
  <si>
    <t xml:space="preserve"> 12001</t>
  </si>
  <si>
    <t xml:space="preserve"> Աջակցություն համայնքներին մարզական հաստատությունների շենքային պայմանների բարելավման համար</t>
  </si>
  <si>
    <t xml:space="preserve"> Մարզական օբյեկտների շինարարություն</t>
  </si>
  <si>
    <t xml:space="preserve"> Մարզական օբյեկտների հիմնանորոգում</t>
  </si>
  <si>
    <t xml:space="preserve"> 32003</t>
  </si>
  <si>
    <t xml:space="preserve"> Թեթև կոնստրուկցիաներով մարզադահլիճների հիմնում</t>
  </si>
  <si>
    <t xml:space="preserve"> 32006</t>
  </si>
  <si>
    <t xml:space="preserve"> Ֆուտբոլի ենթակառուցվածքների զարգացման նպատակով մարզադաշտերի և մարզադպրոցների կառուցում</t>
  </si>
  <si>
    <t xml:space="preserve"> 1168</t>
  </si>
  <si>
    <t xml:space="preserve"> Ներդրումներ թատրոնների և համերգային կազմակերպությունների շենքերի կապիտալ վերանորոգման համար</t>
  </si>
  <si>
    <t xml:space="preserve"> 32007</t>
  </si>
  <si>
    <t xml:space="preserve"> Թատերահամերգային կազմակերպությունների նյութատեխնիկական բազայի  համալրում</t>
  </si>
  <si>
    <t xml:space="preserve"> Երաժշտական գործիքների ձեռքբերում</t>
  </si>
  <si>
    <t xml:space="preserve"> 1183</t>
  </si>
  <si>
    <t xml:space="preserve"> Կրթական օբյեկտների շենքային ապահովվածության բարելավում</t>
  </si>
  <si>
    <t xml:space="preserve"> Հանրակրթական կրթություն իրականացնող ուսումնական հաստատությունների նոր մարզադահլիճների կառուցում</t>
  </si>
  <si>
    <t xml:space="preserve"> 32009</t>
  </si>
  <si>
    <t xml:space="preserve"> Հանրակրթական կրթություն իրականացնող ուսումնական հաստատությունների մարզադահլիճների վերակառուցում</t>
  </si>
  <si>
    <t xml:space="preserve"> 1192</t>
  </si>
  <si>
    <t xml:space="preserve"> ՀՀ պետական դպրոցների` ԳՏՃՄ լաբորատորիաներով ապահովում</t>
  </si>
  <si>
    <t xml:space="preserve"> 1196</t>
  </si>
  <si>
    <t xml:space="preserve"> 12002</t>
  </si>
  <si>
    <t xml:space="preserve"> Համայնքային մշակութային-ժամանցային կենտրոնի ստեղծում</t>
  </si>
  <si>
    <t xml:space="preserve"> 1198</t>
  </si>
  <si>
    <t xml:space="preserve"> 11003</t>
  </si>
  <si>
    <t xml:space="preserve"> Երաժշտական և արվեստի դպրոցների համար երաժշտական գործիքների ձեռքբերում</t>
  </si>
  <si>
    <t xml:space="preserve"> 1236</t>
  </si>
  <si>
    <t xml:space="preserve"> Մանկապարտեզների նոր շենքերի կառուցում</t>
  </si>
  <si>
    <t xml:space="preserve"> Մանկապարտեզների շենքերի վերակառուցում, հիմնանորոգում</t>
  </si>
  <si>
    <t xml:space="preserve"> Հանրակրթական դպրոցների նոր շենքերի կառուցում</t>
  </si>
  <si>
    <t xml:space="preserve"> Հանրակրթական դպրոցների շենքերի վերակառուցում, հիմնանորոգում</t>
  </si>
  <si>
    <t xml:space="preserve"> Կրթահամալիրների կառուցում</t>
  </si>
  <si>
    <t xml:space="preserve"> Հանրակրթական դպրոցների, մանկապարտեզների և կրթահամալիրների գույքով և տեխնիկայով ապահովում</t>
  </si>
  <si>
    <t xml:space="preserve"> ՀՀ  պաշտպանության  նախարարություն</t>
  </si>
  <si>
    <t xml:space="preserve"> 1240</t>
  </si>
  <si>
    <t xml:space="preserve"> Ակադեմիական քաղաքի նախագծման, կառուցման և բովանդակային գործընթացների ապահովում</t>
  </si>
  <si>
    <t xml:space="preserve"> 1169</t>
  </si>
  <si>
    <t xml:space="preserve"> ՀՀ պաշտպանության նախարարության շենքային պայմանների բարելավում</t>
  </si>
  <si>
    <t xml:space="preserve"> 1204</t>
  </si>
  <si>
    <t xml:space="preserve"> Հոսպիտալների և բուժկետերի բժշկական սարքավորումներով համալրում</t>
  </si>
  <si>
    <t xml:space="preserve"> ՀՀ  աշխատանքի և սոցիալական հարցերի նախարարություն</t>
  </si>
  <si>
    <t xml:space="preserve"> 1011</t>
  </si>
  <si>
    <t xml:space="preserve"> Սոցիալական բնակարանային ֆոնդի շենքերի վերանորոգում</t>
  </si>
  <si>
    <t xml:space="preserve"> 1032</t>
  </si>
  <si>
    <t xml:space="preserve"> Տարեց և (կամ) հաշմանդամություն ունեցող անձանց շուրջօրյա խնամքի  պետական ոչ առևտրային կազմակերպությունների շենքային պայմանների բարելավում</t>
  </si>
  <si>
    <t xml:space="preserve"> 1117</t>
  </si>
  <si>
    <t xml:space="preserve"> Միասնական սոցիալական ծառայության կարողությունների զարգացում և տեխնիկական հագեցվածության ապահովում</t>
  </si>
  <si>
    <t xml:space="preserve"> ՀՀ աշխատանքի և սոցիալական հարցերի նախարարության միասնական սոցիալական ծառայություն</t>
  </si>
  <si>
    <t xml:space="preserve"> 1160</t>
  </si>
  <si>
    <t xml:space="preserve"> Մեծամորում հաշմանդամություն ունեցող անձանց համար անկախ կյանքի կենտրոնի կառուցում	</t>
  </si>
  <si>
    <t xml:space="preserve"> ՀՀ բարձր տեխնոլոգիական արդյունաբերության նախարարություն</t>
  </si>
  <si>
    <t xml:space="preserve"> 1043</t>
  </si>
  <si>
    <t xml:space="preserve">  Ինժեներական բիզնես աքսելերատորի շենքի կառուցման և կահավորման շարունակականության ապահովում</t>
  </si>
  <si>
    <t xml:space="preserve"> 1235</t>
  </si>
  <si>
    <t xml:space="preserve"> Միասնական թվային միջավայրի ձևավորում</t>
  </si>
  <si>
    <t xml:space="preserve"> ՀՀ ֆինանսների նախարարություն</t>
  </si>
  <si>
    <t xml:space="preserve"> 1108</t>
  </si>
  <si>
    <t xml:space="preserve"> ՀՀ ֆինանսների նախարարության տեխնիկական հագեցվածության բարելավում</t>
  </si>
  <si>
    <t xml:space="preserve"> ՀՀ ներքին գործերի նախարարություն</t>
  </si>
  <si>
    <t xml:space="preserve"> 1090</t>
  </si>
  <si>
    <t xml:space="preserve"> ՆԳՆ փրկարար ծառայության հրշեջ-փրկարարական գույքի բարելավմանե ներդրումային ծրագրի իրականացում</t>
  </si>
  <si>
    <t xml:space="preserve"> 1234</t>
  </si>
  <si>
    <t xml:space="preserve"> ՀՀ ՆԳՆ տրանսպորտային միջոցներով ապահովվածության բարելավում</t>
  </si>
  <si>
    <t xml:space="preserve"> ՀՀ ՆԳՆ շենքային պայմանների բարելավում</t>
  </si>
  <si>
    <t xml:space="preserve"> ՀՀ ՆԳՆ կարիքի բավարարում</t>
  </si>
  <si>
    <t xml:space="preserve"> ՀՀ վիճակագրական կոմիտե</t>
  </si>
  <si>
    <t xml:space="preserve"> 1143</t>
  </si>
  <si>
    <t xml:space="preserve"> ՀՀ վիճակագրական կոմիտեի տեխնիկական կարողությունների զարգացում</t>
  </si>
  <si>
    <t xml:space="preserve"> ՀՀ հանրային ծառայությունները կարգավորող հանձնաժողով</t>
  </si>
  <si>
    <t xml:space="preserve"> 1064</t>
  </si>
  <si>
    <t xml:space="preserve"> Հանրային ծառայությունները կարգավորող հանձնաժողովի տեխնիկական հագեցվածության բարելավում</t>
  </si>
  <si>
    <t xml:space="preserve"> ՀՀ կադաստրի կոմիտե</t>
  </si>
  <si>
    <t xml:space="preserve"> 1012</t>
  </si>
  <si>
    <t xml:space="preserve"> ՀՀ կադաստրի կոմիտեի տեխնիկական հագեցվածության բարելավում</t>
  </si>
  <si>
    <t xml:space="preserve"> 31015</t>
  </si>
  <si>
    <t xml:space="preserve"> Կադաստրային քարտեզներում  համայնքների վարչական սահմանների, կադաստրային թաղամասերի տեղադիրքի և սահմանների ուղղման նպատակով լրացուցիչ կետերի դիտարկման աշխատանքներ</t>
  </si>
  <si>
    <t xml:space="preserve"> Հեռուստատեսության և ռադիոյի հանձնաժողով</t>
  </si>
  <si>
    <t xml:space="preserve"> 1007</t>
  </si>
  <si>
    <t xml:space="preserve"> Հեռուստատեսության և ռադիոյի  հանձնաժողովի տեխնիկական հագեցվածության  բարելավում</t>
  </si>
  <si>
    <t xml:space="preserve"> ՀՀ պետական եկամուտների կոմիտե</t>
  </si>
  <si>
    <t xml:space="preserve"> 1023</t>
  </si>
  <si>
    <t xml:space="preserve"> ՀՀ պետական եկամուտների կոմիտեի տեխնիկական հագեցվածության բարելավում</t>
  </si>
  <si>
    <t xml:space="preserve"> ՀՀ պետական եկամուտների կոմիտեի  շենքային ապահովվածության բարելավում</t>
  </si>
  <si>
    <t xml:space="preserve"> ՀՀ ազգային անվտանգության ծառայություն</t>
  </si>
  <si>
    <t xml:space="preserve"> 1138</t>
  </si>
  <si>
    <t xml:space="preserve"> Ազգային անվտանգության համակարգի տեխնիկական հագեցվածության բարելավում</t>
  </si>
  <si>
    <t xml:space="preserve"> Ազգային անվտանգության համակարգի շենքային ապահովվածության բարելավում</t>
  </si>
  <si>
    <t xml:space="preserve"> Ազգային անվտանգության համակարգի տրանսպորտային սարքավորումների հագեցվածության բարելավում</t>
  </si>
  <si>
    <t xml:space="preserve"> Հանրային հեռարձակողի խորհուրդ</t>
  </si>
  <si>
    <t xml:space="preserve"> 1042</t>
  </si>
  <si>
    <t xml:space="preserve"> Հանրային հեռարձակողի խորհրդի տեխնիկական հագեցվածության  բարելավում</t>
  </si>
  <si>
    <t xml:space="preserve"> ՀՀ հաշվեքննիչ պալատ</t>
  </si>
  <si>
    <t xml:space="preserve"> 1161</t>
  </si>
  <si>
    <t xml:space="preserve"> Հաշվեքննիչ պալատի տեխնիկական հագեցվածության բարելավում</t>
  </si>
  <si>
    <t xml:space="preserve"> Մարդու իրավունքների պաշտպանի աշխատակազմ</t>
  </si>
  <si>
    <t xml:space="preserve"> 1060</t>
  </si>
  <si>
    <t xml:space="preserve"> ՀՀ մարդու իրավունքների պաշտպանի աշխատակազմի  տեխնիկական հագեցվածության բարելավում</t>
  </si>
  <si>
    <t xml:space="preserve"> ՀՀ պետական պահպանության ծառայություն</t>
  </si>
  <si>
    <t xml:space="preserve"> 1036</t>
  </si>
  <si>
    <t xml:space="preserve"> ՊՊԾ տրանսպորտային միջոցներով ապահովվածության բարելավում</t>
  </si>
  <si>
    <t xml:space="preserve"> ՊՊԾ տեխնիկական հագեցվածության բարելավում</t>
  </si>
  <si>
    <t xml:space="preserve"> ՀՀ քննչական կոմիտե</t>
  </si>
  <si>
    <t xml:space="preserve"> 1180</t>
  </si>
  <si>
    <t xml:space="preserve"> ՀՀ քննչական կոմիտեի շենքային պայմանների բարելավում</t>
  </si>
  <si>
    <t xml:space="preserve"> 1103</t>
  </si>
  <si>
    <t xml:space="preserve"> 11002</t>
  </si>
  <si>
    <t xml:space="preserve"> Նորմատիվատեխնիկական փաստաթղթերի մշակում  և տեղայնացում</t>
  </si>
  <si>
    <t xml:space="preserve"> Քաղաքաշինության բնագավառում պետական ծրագրերի իրականացման ապահովում</t>
  </si>
  <si>
    <t xml:space="preserve"> Քաղաքաշինության  կոմիտեի կարողությունների զարգացում և տեխնիկական հագեցվածության ապահովում</t>
  </si>
  <si>
    <t xml:space="preserve"> ՀՀ պետական վերահսկողական ծառայություն</t>
  </si>
  <si>
    <t xml:space="preserve"> 1203</t>
  </si>
  <si>
    <t xml:space="preserve"> ՀՀ պետական վերահսկողական ծառայության տեխնիկական   հագեցվածության բարելավում</t>
  </si>
  <si>
    <t xml:space="preserve"> Հակակոռուպցիոն կոմիտե</t>
  </si>
  <si>
    <t xml:space="preserve"> 1231</t>
  </si>
  <si>
    <t xml:space="preserve"> ՀՀ հակակոռուպցիոն կոմիտեի  տեխնիկական հագեցվածության բարելավում</t>
  </si>
  <si>
    <t xml:space="preserve"> ՀՀ արտաքին հետախուզության ծառայություն</t>
  </si>
  <si>
    <t xml:space="preserve"> 1237</t>
  </si>
  <si>
    <t xml:space="preserve"> Արտաքին հետախուզության ծառայության շենքային պայմանների ապահովում</t>
  </si>
  <si>
    <t xml:space="preserve"> ՀՀ Արագածոտնի  մարզպետի աշխատակազմ</t>
  </si>
  <si>
    <t xml:space="preserve"> 1002</t>
  </si>
  <si>
    <t xml:space="preserve"> ՀՀ Արագածոտնի մարզպետի աշխատակազմի տեխնիկական հագեցվածության բարելավում</t>
  </si>
  <si>
    <t xml:space="preserve"> ՀՀ  Արմավիրի մարզպետի աշխատակազմ</t>
  </si>
  <si>
    <t xml:space="preserve"> 1010</t>
  </si>
  <si>
    <t xml:space="preserve"> ՀՀ Արմավիրի  մարզպետի աշխատակազմի տեխնիկական հագեցվածության բարելավում</t>
  </si>
  <si>
    <t xml:space="preserve"> ՀՀ Գեղարքունիքի մարզպետի աշխատակազմ</t>
  </si>
  <si>
    <t xml:space="preserve"> 1025</t>
  </si>
  <si>
    <t xml:space="preserve"> ՀՀ Գեղարքունիքի  մարզպետի աշխատակազմի տեխնիկական հագեցվածության բարելավում</t>
  </si>
  <si>
    <t xml:space="preserve"> ՀՀ Լոռու մարզպետի աշխատակազմ</t>
  </si>
  <si>
    <t xml:space="preserve"> 1030</t>
  </si>
  <si>
    <t xml:space="preserve"> ՀՀ Լոռու  մարզպետի աշխատակազմի տեխնիկական հագեցվածության բարելավում</t>
  </si>
  <si>
    <t xml:space="preserve"> ՀՀ Կոտայքի մարզպետի աշխատակազմ</t>
  </si>
  <si>
    <t xml:space="preserve"> 1037</t>
  </si>
  <si>
    <t xml:space="preserve"> ՀՀ Կոտայքի  մարզպետի աշխատակազմի տեխնիկական հագեցվածության բարելավում</t>
  </si>
  <si>
    <t xml:space="preserve"> ՀՀ Շիրակի մարզպետի աշխատակազմ</t>
  </si>
  <si>
    <t xml:space="preserve"> 1039</t>
  </si>
  <si>
    <t xml:space="preserve"> ՀՀ Շիրակ  մարզպետի աշխատակազմի տեխնիկական հագեցվածության բարելավում</t>
  </si>
  <si>
    <t xml:space="preserve"> ՀՀ Սյունիքի մարզպետի աշխատակազմ</t>
  </si>
  <si>
    <t xml:space="preserve"> 1047</t>
  </si>
  <si>
    <t xml:space="preserve"> ՀՀ Սյունիքի մարզպետի աշխատակազմի տեխնիկական հագեցվածության բարելավում</t>
  </si>
  <si>
    <t xml:space="preserve"> ՀՀ Վայոց ձորի մարզպետի աշխատակազմ</t>
  </si>
  <si>
    <t xml:space="preserve"> 1051</t>
  </si>
  <si>
    <t xml:space="preserve"> ՀՀ Վայոց ձորի մարզպետի  աշխատակազմի տեխնիկական հագեցվածության բարելավում</t>
  </si>
  <si>
    <t xml:space="preserve"> ՀՀ Տավուշի մարզպետի աշխատակազմ</t>
  </si>
  <si>
    <t xml:space="preserve"> 1055</t>
  </si>
  <si>
    <t xml:space="preserve"> ՀՀ Տավուշի  մարզպետի աշխատակազմի տեխնիկական հագեցվածության բարելավում</t>
  </si>
  <si>
    <t xml:space="preserve"> 1139</t>
  </si>
  <si>
    <t xml:space="preserve"> 11001</t>
  </si>
  <si>
    <t xml:space="preserve"> ՀՀ կառավարության պահուստային ֆոնդ</t>
  </si>
  <si>
    <t xml:space="preserve"> Բարձրագույն  ուսումնական հաստատությունների և «Զեյթունե  ուսանողական ավանե  հիմնադրամի շենքային պայմանների բարելավում</t>
  </si>
  <si>
    <t>Հայաստանի Հանրապետության 2025 թվականի պետական բյուջեով նախատեսված ոչ ֆինանսական ակտիվների գծով բյուջետային ծախսերի կատարման եռամսյակային (աճողական) համամասնություններն ըստ բյուջետային գլխավոր կարգադրիչների, ծրագրերի, միջոցառումների, միջոցառումները կատարող պետական մարմինների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</si>
  <si>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այդ թվում՝ ըստ ուղղությունների</t>
  </si>
  <si>
    <t>Թալին 1 պոմպակայանի վերականգնման աշխատանքներ</t>
  </si>
  <si>
    <t>Աշտարակի մայր ջրանցքի ՊԿ0+00-ՊԿ20+00 հատվածի վերանորոգում</t>
  </si>
  <si>
    <t>«Արազափ-1» ջրհան կայանի երկրորդ գոտու աջ հեռացնող ջրատարի վերակառուցում</t>
  </si>
  <si>
    <t>Ղարաղալայի պոմպակայնի մղման խողովակաշարի վթարային հատվածի վերակառուցում</t>
  </si>
  <si>
    <t>Մրգաշատ համայնքի Սոնեյի և Վալոդի խորքային հորերի հեռացնող ջրանցքների,ինչպես նաև դրանց հատման տեղից դեպի հողատարածքներ գնացող ջրանցքների վերակառուցում</t>
  </si>
  <si>
    <t>Քաղցրաշեն 1 պոմպակայնի N1 մղման խողովակաշարի վթարային հատվածի վերականգնում</t>
  </si>
  <si>
    <t>Հերմոն-Ելփին ինքնահոս ջրատարի Ռինդ-Արենի տեղամաս ջրատարի հիմնանորոգում</t>
  </si>
  <si>
    <t>Յաղդանի պոմպակայանի վերականգնում</t>
  </si>
  <si>
    <t>Գետափ-Եղեգնաձոր ջրանցքի հիմնանորոգում</t>
  </si>
  <si>
    <t>Արմավիրի մարզի Արտամետ համայնքի «Զույգ ցանց» ներտնտեսային ջրանցքի վերակառուցում</t>
  </si>
  <si>
    <t>«Սյունիք» ՋՕԸ-ի կողմից շահագործվող Արաքս 1 պոմպակայանի մղման խողովակաշարի հիմնանորոգում</t>
  </si>
  <si>
    <t>«Տավուշ» ՋՕԸ-ի կողմից Զեյթուն N1 պոմպակայանի կարճ գծի հեռացնող ջրանցքի վերակառուցում</t>
  </si>
  <si>
    <t>«Արազափ-1» պոմպակայանի մղման խողովակաշարի հիմնանորոգում</t>
  </si>
  <si>
    <t xml:space="preserve">Քաղցրաշեն-1 պոմպակայանի N5 պոմպի մղման խողովակաշարի կառուցում </t>
  </si>
  <si>
    <t>Արարատ համայնքի Արարատ բնակավայրի վարչական տարածքում ջրագծի հիմնանորոգում</t>
  </si>
  <si>
    <t>ՀՀ Սյունիքի մարզի Որոտանի մայր ջրանցքի Հարթաշենի դյուկերի վթարված մոտ 60գծ.մ. հատվածի կառուցում</t>
  </si>
  <si>
    <t>Ոռոգման համակարգերի հիմնանորոգման աշխատանքների նախագծանախահաշվային փաստաթղթերի կազմման և փորձաքննության ծառայություններ</t>
  </si>
  <si>
    <t>Հակահեղեղային միջոցառումների իրականացման նախագծերի և աշխատանքների ձեռքբերում</t>
  </si>
  <si>
    <t>ՀՀ Տավուշի մարզի Տավուշի ջրամբարի պատվարի վերականգնման աշխատանքներ</t>
  </si>
  <si>
    <t>Արփի լճի ջրամբարի վերականգնման և վերազինման աշխատանքներ</t>
  </si>
  <si>
    <t>Ապարանի ջրամբարի վերականգնման աշխատանքներ</t>
  </si>
  <si>
    <t>Չբաշխված գումար</t>
  </si>
  <si>
    <t xml:space="preserve">ՀՀ Սյունիքի մարզի Մեղրի քաղաքի ջրի մաքրման կայանի ապամոնտաժում, նորի կառուցում   </t>
  </si>
  <si>
    <t xml:space="preserve">ՀՀ Սյունիքի մարզի Ագարակ քաղաքի գոյություն ունեցող ջրի մաքրման կայանի հիմնանորոգում, լրացուցիչ նոր կայանի կառուցում     </t>
  </si>
  <si>
    <t xml:space="preserve">Շինարարական կոնստրուկցիաների և հիմնատակերի հուսալիություն
(ՀՀ շինարարական նորմերի մշակում, տեղայնացում)             </t>
  </si>
  <si>
    <t>«Ավտոկայանատեղեր» ( ՀՀ շինարարական 
նորմերի արդիականացում)</t>
  </si>
  <si>
    <t xml:space="preserve">Բժշկական օգնության և սպասարկման լաբորատոր ախտորոշիչ տեսակով գործունեություն իրականացնող կազմակերպությունների շենքերի և շինություններ
(ՀՀ շինարարական նորմերի մշակում, տեղայնացում)     </t>
  </si>
  <si>
    <t xml:space="preserve">Հանքափորվածքների պաշտպանությունը ստորգետնյա և մակերեսային ջրերից 
(ՀՀ շինարարական նորմերի մշակում, տեղայնացում)   </t>
  </si>
  <si>
    <t xml:space="preserve">Ինժեներաերկրաբանական հետազննություններ շինարարության համար
(ՀՀ կանոնների հավաքածուի մշակում, տեղայնացում)  </t>
  </si>
  <si>
    <t xml:space="preserve">Ինժեներագեոդեզիակւսն հետազննություններ
(ՀՀ կանոնների հավաքածուի մշակում, տեղայնացում)                                     </t>
  </si>
  <si>
    <t xml:space="preserve">Թռիչքարաններ (ՀՀ շինարարական նորմերի մշակում, տեղայնացում)                                       </t>
  </si>
  <si>
    <t xml:space="preserve">Մելիորատիվ համակարգեր և կառույցներ 
(ՀՀ շինարարական նորմերի մշակում, տեղայնացում)  </t>
  </si>
  <si>
    <t xml:space="preserve">Հիդրոտեխնիկական կառուցվածքների.բետոնե և երկաթբետոնե կոնստրուկցիաներ
(ՀՀ շինարարական նորմերի մշակում, տեղայնացում)           </t>
  </si>
  <si>
    <t xml:space="preserve">Թունելներ հիդրոտեխնիկական
(ՀՀ շինարարական նորմերի մշակում, տեղայնացում)                  </t>
  </si>
  <si>
    <r>
      <t xml:space="preserve">Տրանսպորտային միջոցների սպասարկման կազմակերպություններ 
(ՀՀ շինարարական նորմերի մշակում, տեղայնացում)  </t>
    </r>
    <r>
      <rPr>
        <b/>
        <i/>
        <sz val="11"/>
        <rFont val="GHEA Grapalat"/>
        <family val="3"/>
      </rPr>
      <t xml:space="preserve"> </t>
    </r>
  </si>
  <si>
    <t xml:space="preserve">Տեղեկատվական մոդելավորում շինարարությունում. Նախագծային փաստաթղթերի բազմակի կիրառման և տեղայնացման կանոններ, 
(ՀՀ կանոնների հավաքածուի մշակում, տեղայնացում)  </t>
  </si>
  <si>
    <t xml:space="preserve">Տեղեկատվական մոդելավորումը շինարարությանում. Տեղեկատվական մոդելի բաղադրիչներ 
(ՀՀ շինարարական նորմերի մշակում, տեղայնացում)   </t>
  </si>
  <si>
    <r>
      <t xml:space="preserve">Միաձույլ կոնստրուկտիվ համակարգեր. Նախագծման նորմեր
(ՀՀ շինարարական նորմերի մշակում, տեղայնացում)                   </t>
    </r>
    <r>
      <rPr>
        <b/>
        <sz val="12"/>
        <rFont val="GHEA Grapalat"/>
        <family val="3"/>
      </rPr>
      <t/>
    </r>
  </si>
  <si>
    <t xml:space="preserve">Ավտոլիցքավորման կայաններ.Հրդեհային անվտանգության պահանջներ 
(ՀՀ շինարարական նորմերի մշակում, տեղայնացում)  </t>
  </si>
  <si>
    <t xml:space="preserve">Շենքերի և շինությունների կառուցման/վերակառուցման աշխատանքների տևողություն 
(ՀՀ շինարարական նորմերի մշակում, տեղայնացում)           </t>
  </si>
  <si>
    <r>
      <t xml:space="preserve">Ալյումինե կոնստրուկցիաներ 
(ՀՀ շինարարական նորմերի մշակում, տեղայնացում)                         </t>
    </r>
    <r>
      <rPr>
        <b/>
        <i/>
        <sz val="11"/>
        <rFont val="GHEA Grapalat"/>
        <family val="3"/>
      </rPr>
      <t xml:space="preserve"> </t>
    </r>
    <r>
      <rPr>
        <i/>
        <sz val="11"/>
        <rFont val="GHEA Grapalat"/>
        <family val="3"/>
      </rPr>
      <t xml:space="preserve"> </t>
    </r>
  </si>
  <si>
    <t xml:space="preserve">Ավտոմոբիլային ճանապարհներ.Շինարարություն 
(ՀՀ շինարարական նորմերի մշակում, տեղայնացում)                           </t>
  </si>
  <si>
    <t xml:space="preserve">Օդանավակայաններ. Հողհատկացման նորմեր 
(ՀՀ շինարարական նորմերի մշակում, տեղայնացում)                                </t>
  </si>
  <si>
    <t xml:space="preserve">Շինարարությունում նորմատիվ փաստաթղթերի համակարգ.Հիմնական դրույթներ 
(ՀՀ շինարարական նորմերի մշակում, տեղայնացում)             </t>
  </si>
  <si>
    <r>
      <t xml:space="preserve">Ներքին ինժեներական հաղորդակցուղիների համակարգեր 
(ՀՀ շինարարական նորմերի մշակում, տեղայնացում)             </t>
    </r>
    <r>
      <rPr>
        <b/>
        <sz val="12"/>
        <rFont val="GHEA Grapalat"/>
        <family val="3"/>
      </rPr>
      <t/>
    </r>
  </si>
  <si>
    <t xml:space="preserve">Մեկուսիչ և հարդարման պատվածքներ
(ՀՀ շինարարական նորմերի մշակում, տեղայնացում)             </t>
  </si>
  <si>
    <t>Շենքերի և շինությունների մատչելիություն. Նախագծման նորմեր (շինարարական նորմերի մշակում, արդիականացում)</t>
  </si>
  <si>
    <t>ՀՀ Լոռու մարզի Ստեփանավան համայնքի Աշոտաբերդ թաղամասի կառուցապատման աշխատանքներ</t>
  </si>
  <si>
    <t>Միջպետական նշանակության ավտոճանապարհներ, այդ թվում</t>
  </si>
  <si>
    <t>Մ-2, Երևան-Երասխ-Գորիս-Մեղրի-ՀՀ սահման միջպետական նշանակության ավտոճանապարհի կմ47+475 - կմ53+150  հատվածի հիմնանորոգում</t>
  </si>
  <si>
    <t>Մ-2, Երևան-Երասխ-Գորիս-Մեղրի-ՀՀ սահման միջպետական նշանակության ավտոճանապարհի կմ91+600 - կմ98+000 հատվածի հիմնանորոգում</t>
  </si>
  <si>
    <t>Մ-2, Երևան-Երասխ-Նորավան- Տաթև-Կապան-Մեղրի-ՀՀ
սահման միջպետական նշանակության ավտոճանապարհի կմ181+250 - կմ181+750  հատվածի վերակառուցում</t>
  </si>
  <si>
    <t>Հանրապետական նշանակության ավտոճանապարհներ, այդ թվում</t>
  </si>
  <si>
    <t>Հ-15, /Մ-5/(Նորապատ) -Արգավանդ –/Մ-3/ (Վարդանաշեն) հանրապետական նշանակության ավտոճանապարհի կմ13+000 - կմ20+000 հատվածի հիմնանորոգում</t>
  </si>
  <si>
    <t>Հ-21, /Հ-75/ - Հոռոմ-Արթիկ-Ալագյազ հանրապետական նշանակության ավտոճանապարհի կմ32+700 - կմ41+000 հատվածի հիմնանորոգում</t>
  </si>
  <si>
    <t>Հ-22, /Մ-6/ - Դսեղ – /Հ-70/ հանրապետական նշանակության ավտոճանապարհի կմ 8+000-կմ 13+900 հատվածի հիմնանորոգում</t>
  </si>
  <si>
    <t>Հ-64, Բերդ - Արծվաբերդ - Չինարի հանրապետական նշանակության ավտոճանապարհի կմ2+700 -կմ9+700 և կմ14+160 - կմ16+400 հատվածների հիմնանորոգում</t>
  </si>
  <si>
    <t>Մարզային նշանակության ավտոճանապարհներ, այդ թվում</t>
  </si>
  <si>
    <t>Տ-1-14, /Մ-3/ - Հարթավան - /Հ-4/ ավտոճանապարհի կմ0+000-կմ1+200 հատվածի հիմնանորոգում</t>
  </si>
  <si>
    <t>Տ-1-25,/Մ-3/ (Աշտարակ) – Փարպի - Ղազարավան տեղական նշանակության ավտոճանապարհի կմ0+000 - կմ4+000 և կմ6+000 - կմ13+500 հատվածների հիմնանորոգում</t>
  </si>
  <si>
    <t>Տ-1-33, Կոշ (Տ-1-8) - Վերին Սասունիկ -Լեռնարոտ ավտոճանապարհի կմ0+000 - կմ9+500 հատվածի հիմնանորոգում</t>
  </si>
  <si>
    <t>Տ-3-14, /Մ-5/-Մրգաշատ-Ալաշկերտ-գ․Արմավիր (Տ-3-16) տեղական նշնակության ավտոճանապարհի կմ6+200 - կմ7+400 հատվածի հիմնանորոգում</t>
  </si>
  <si>
    <t>Տ-3-19, Արևիկ(Տ-3-50)-/Հ-15/(Տանձուտ) ավտոճանապարհի կմ0+000 - կմ3+400  հատվածի հիմնանորոգում</t>
  </si>
  <si>
    <t>Տ-3-29, /Մ-5/ (Զվարթնոց թաղամաս) – /Հ-13/ ավտոճանապարհի  կմ0+000-կմ4+400 հատվածի հիմնանորոգում</t>
  </si>
  <si>
    <t>Տ-5-3,/Մ-7/ (Շիրակամուտ) -Գեղասար - /Տ-5-7/ ավտոմոբիլային ճանապարհի կմ0+000 - կմ 1+400 հատվածի հիմնանորոգում</t>
  </si>
  <si>
    <t>Հ-36-իջատեղ Նավուր համայնք հատվածի հիմնանորոգում</t>
  </si>
  <si>
    <t>Մ-3, ՀՀ սահման-Մարգարա-Վանաձոր-Տաշիր-ՀՀ սահման միջպետական նշանակության ավտոճանապարհի կմ65+383 հատվածում գտնվող ուղեանցի հիմնանորոգում</t>
  </si>
  <si>
    <t>ՀՀ Լոռու մարզի Վանաձոր քաղաքի Բաղրամյան էստակադայի հիմնանորոգում</t>
  </si>
  <si>
    <t>Մ-4, Երևան-Սևան-Իջևան-ՀՀսահման միջպետական նշանակության ավտոճանապարհի կմ9+600-ում վերգետնյա հետիոտնային անցումի կառուցում</t>
  </si>
  <si>
    <t xml:space="preserve">Մ-4, Երևան - Սևան - Իջևան – ՀՀսահման միջպետական նշանակության ավտոճանապարհի կմ19+800-ում գտնվող կամրջի հիմնանորոգում </t>
  </si>
  <si>
    <t>Մ-6,Վանաձոր (Մ-3 հատման կետ) – Ալավերդի - ՀՀ սահման միջպետական նշանակության ավտոճանապարհի 53-րդ կմ-ում վերգետնյա հետիոտնային անցումի կառուցում</t>
  </si>
  <si>
    <t xml:space="preserve">Մ-10, Սևան-Մարտունի-Գետափ-/Մ-2/ միջպետական նշանակության ավտոճանապարհի կմ61+380-ում գտնվող կամրջի հիմնանորոգում </t>
  </si>
  <si>
    <t>Տ-3-34, Վաղարշապատ (Անդրանիկի փողոց) - Ծաղկունք -Հովտամեջ - Հայթաղ -Արշալույս - /Մ-5/ տեղական նշանակության ավտոճանապարհի կմ1+640-ում գտնվող կամրջի հիմնանորոգում</t>
  </si>
  <si>
    <t>Տ-3-36, Աղավնատուն (Տ-3-44) - Ամբերդ – Այգեշատ - Դաշտ (Տ-3-64) տեղական նշանակության ավտոճանապարհի կմ2+610-ում  գտնվող կամուրջի հիմնանորոգում</t>
  </si>
  <si>
    <t>Տ-7-8, /Տ-7-37/ - Գտաշեն–Կամխուտ – /Տ-7-37/ տեղական նշանակության ավտոճանապարհի կմ2+300-ում գտնվող 5*3մ բացվածքով հավաքովի միասնականացված ե/բ խողովակի հիմնանորոգում</t>
  </si>
  <si>
    <t xml:space="preserve"> ՀՀ կրթության, գիտության, մշակույթի և սպորտի նախարարություն</t>
  </si>
  <si>
    <t xml:space="preserve"> այդ թվում`ըստ ուղղությունների</t>
  </si>
  <si>
    <t>Երևան քաղաք</t>
  </si>
  <si>
    <t>«Երևանի հ․8 արհեստագործական պետական ուսումնարան» ՊՈԱԿ</t>
  </si>
  <si>
    <t>«Երևանի Շառլ Ազնավուրի անվան մշակույթի և արվեստի պետական քոլեջ» ՊՈԱԿ</t>
  </si>
  <si>
    <t>«Երևանի զարդարվեստի պետական արհեստագործական ուսումնարան» ՊՈԱԿ</t>
  </si>
  <si>
    <t>«Երևանի պարարվեստի պետական քոլեջ» ՊՈԱԿ</t>
  </si>
  <si>
    <t>ՀՀ Գեղարքունիքի մարզ</t>
  </si>
  <si>
    <t>«Գավառի պետական բժշկական քոլեջ» ՊՈԱԿ</t>
  </si>
  <si>
    <t>ՀՀ Լոռու մարզ</t>
  </si>
  <si>
    <t xml:space="preserve">«Վանաձորի Կ. Ղարաքեշիշյանի անվան N 1 արհեստագործական պետական ուսումնարան» ՊՈԱԿ </t>
  </si>
  <si>
    <t>ՀՀ Կոտայքի մարզ</t>
  </si>
  <si>
    <t>«Աբովյանի բազմագործառութային պետական քոլեջ» ՊՈԱԿ</t>
  </si>
  <si>
    <t>ՀՀ Շիրակի մարզ</t>
  </si>
  <si>
    <t xml:space="preserve">«Արթիկի պետական քոլեջ» ՊՈԱԿ </t>
  </si>
  <si>
    <t>«Գյումրու պետական բժշկական քոլեջ» ՊՈԱԿ</t>
  </si>
  <si>
    <t>ՀՀ Տավուշի մարզ</t>
  </si>
  <si>
    <t>«Դիլիջանի բազմագործառութային պետական քոլեջ» ՊՈԱԿ</t>
  </si>
  <si>
    <t>ՀՀ Արարատի մարզ</t>
  </si>
  <si>
    <t>«Մասիսի պետական գյուղատնտեսական քոլեջ» ՊՈԱԿ</t>
  </si>
  <si>
    <t>«Նոր Գեղիի ակադեմիկոս Գ. Աղաջանյանի անվան պետական գյուղատնտեսական քոլեջ» ՊՈԱԿ</t>
  </si>
  <si>
    <t>ՀՀ Արմավիրի մարզ</t>
  </si>
  <si>
    <t>«Արմավիրի տարածաշրջանային պետական քոլեջ» ՊՈԱԿ</t>
  </si>
  <si>
    <t>«Գավառի ակադեմիկոս Ա. Թամամշևի անվան պետական գյուղատնտեսական քոլեջ» ՊՈԱԿ</t>
  </si>
  <si>
    <t>«Ստեփանավանի պրոֆ. Քալանթարի անվան պետական գյուղատնտեսական քոլեջ» ՊՈԱԿ</t>
  </si>
  <si>
    <t>ՀՀ Սյունիքի մարզ</t>
  </si>
  <si>
    <t>«Գորիսի պրոֆեսոր Խ. Երիցյանի անվան պետական գյուղատնտեսական քոլեջ» ՊՈԱԿ</t>
  </si>
  <si>
    <t>«Նոյեմբերյանի պետական քոլեջ» ՊՈԱԿ</t>
  </si>
  <si>
    <t>1. Վերականգնողական աշխատանքներ</t>
  </si>
  <si>
    <t>որից`</t>
  </si>
  <si>
    <t>Հայոց ցեղասպանության հուշահամալիրի և թանգարանի հիմնանորոգում և բարեկարգում</t>
  </si>
  <si>
    <t>ՀՀ Արագածոտնի մարզ</t>
  </si>
  <si>
    <t>Փարպի համայնքի 5-րդ դարի Ծիրանավոր եկեղեցու ամրակայում, վերականգնում և տարածքի բարեկարգում</t>
  </si>
  <si>
    <t>Ամբերդ ամրոցի հրատապ ամրակայման ենթակա հատվածների նորոգում և վերականգնում</t>
  </si>
  <si>
    <t>Ագարակ համայնքի, «Ագարակ» պատմամշակութային արգելոցի վաղ բրոնզե դարի կացարանների, միջնադարյան համալիրի և պարսպապատի վերականգնում և ամրակայում</t>
  </si>
  <si>
    <t>Բյուրականի Սբ. Հովհաննես եկեղեցու վթարային պատի, արևելյան պարսպապատի ամրակայում և հարավային շքամուտքի վերականգնում</t>
  </si>
  <si>
    <t xml:space="preserve"> Այգեշատ համայնքի Թարգմանչաց եկեղեցու վերականգնում </t>
  </si>
  <si>
    <t>Բերդկունքի Սպիտակ բերդի նորոգում, ամրակայում և վերականգնում</t>
  </si>
  <si>
    <t>Լոռու մարզի Քաղաքատեղի Լոռի Բերդի միջնաբերդի պարիսպների ամրակայում և վերականգնում</t>
  </si>
  <si>
    <t>Լոռու մարզի Քաղաքատեղի Լոռի Բերդի միջնաբերդի եկեղեցու ամրակայում, նորոգում և վերականգնում</t>
  </si>
  <si>
    <t>Լոռու մարզի Քաղաքատեղի Լոռի Բերդի միջնաբերդի բաղնիքների ամրակայում և մասնակի վերականգնում</t>
  </si>
  <si>
    <t>Ամրակիցի Սբ․ Նիկոլայ Հրաշագործ ռուսական եկեղեցու վերականգնում</t>
  </si>
  <si>
    <t>Ալավերդի համայնքի Կաճաճկուտ բնակավայրի Սեդվի վանական համալիրի փլուզված եռահարկ աշտարակի նորոգում, ամրակայում, վերականգնում և տարածքի բարեկարգում</t>
  </si>
  <si>
    <t>Պտղնու տաճարի նորոգում, ամրակայում և մասնակի վերականգնում</t>
  </si>
  <si>
    <t>Երերույքի տաճարի և փոքր դամբարանի թաղերի ամրակայում, Անիպեմզայի մշակույթի տան վերականգնում և փոքրիկ թանգարանի ստեղծում</t>
  </si>
  <si>
    <t>ՀՀ Վայոց Ձորի մարզ</t>
  </si>
  <si>
    <t xml:space="preserve">Շատիվանքի վանական համալիրի ամրակայում, մասնակի վերականգնում և տարածքի բարեկարգում </t>
  </si>
  <si>
    <t>Հորսի  իշխան Չեսար Օրբելյանի ապարանքի  ամրակայում, նորոգում, վերականգնում</t>
  </si>
  <si>
    <t>Գնդեվազ համայնքի Սբ Աստվածածին եկեղեցու ամրակայում, նորոգում, վերականգնում  և տարածքի բարեկարգում</t>
  </si>
  <si>
    <t>Տավուշի մարզի «Սրվեղ» վանական համալիրի ամրակայում, վերականգնում և տարածքի բարեկարգում</t>
  </si>
  <si>
    <t>Տավուշի մարզի «Տավուշ» ամրոցի պարիսպների, կից կառույցների, եկեղեցու ամրակայում, վերականգնում և տարածքի բարեկարգում</t>
  </si>
  <si>
    <t>Կիրանց գյուղի Սուրբ Երրորդություն եկեղեցու վերականգնում</t>
  </si>
  <si>
    <t>2. Վավերագրման և ուսումնասիրման աշխատանքներ, (այդ թվում՝ հետախուզում և պեղում), գիտանախագծային փաստաթղթերի կազմում և փորձաքննում</t>
  </si>
  <si>
    <t>ՀՀ Արագածոտնի մարզի Աշտարակի Ծիրանավոր եկեղեցու ամրակայման, նորոգման և վերականգնման գիտանախագծային փաստաթղթեր</t>
  </si>
  <si>
    <t>Արտաշատ մայրաքաղաքի Գետամերձ թաղամասի ամրակայման և տարածքի բարեկարգման գիտանախագծային փաստաթղթեր</t>
  </si>
  <si>
    <t>Էջմիածին քաղաքի պատմամշակութային հիմնավորման նախագիծ</t>
  </si>
  <si>
    <t>Պատմական Երվանդաշատ մայրաքաղաքի հնագիտական գեոռադարային ուսումնասիրություն</t>
  </si>
  <si>
    <t>Քոբայր ե/գ կայարանի Քոբայրավանք համալիրի ամրակայման, նորոգման և վերականգնման գիտանախագծային փաստաթղթեր</t>
  </si>
  <si>
    <t>Կայանբերդ ամրոցի ամրակայման, նորոգման և վերականգնման գիտանախագծային փաստաթղթեր</t>
  </si>
  <si>
    <t>Հաղպատ վանական համալիրի նորոգման, ամրակայման և վերականգնման գիտանախագծային փաստաթղթեր</t>
  </si>
  <si>
    <t>Օձունի տաճարի կոթող-մահարձանի մենասյուների տեղափոխման և կրկնօրինակների պատրաստման գիտանախագծային փաստաթղթեր</t>
  </si>
  <si>
    <t>Պտղնու տաճարի նորոգման, ամրակայման և մասնակի վերականգնման գիտանախագծային փաստաթղթերի փորձաքննություն</t>
  </si>
  <si>
    <t>«Պեմզաշեն» եկեղեցական համալիրի  ուսումնասիրման, պեղման աշխատանքներ, ամրակայման, նորոգման և վերականգնման գիտանախագծային փաստաթղթեր</t>
  </si>
  <si>
    <t>Պեմզաշեն գյուղի Սբ. Առաքելոց վանական համալիրի  ուսումնասիրման, պեղման աշխատանքներ, ամրակայման, նորոգման և վերականգնման գիտանախագծային փաստաթղթեր</t>
  </si>
  <si>
    <t>Հալիձոր բերդի համալիրի ամրակայման, նորոգման և վերականգնման գիտանախագծային փաստաթղթեր</t>
  </si>
  <si>
    <t>Կավարտ գյուղի հունական եկեղեցու  ամրակայման, նորոգման և վերականգնման գիտանախագծային փաստաթղթեր</t>
  </si>
  <si>
    <t>Եղեգիս խոշորացված համայնքի Շատիվանքի Սբ․ Սիոն եկեղեցու որմնանկարների ամրակայման և վերականգնման գիտանախագծային փաստաթղթեր</t>
  </si>
  <si>
    <t xml:space="preserve"> Նավուր գյուղի 19-րդ դարի «Քարակամուրջ» (Հախումի) կամրջի նորոգման, ամրակայման և վերականգնման գիտանախագծային փաստաթղթեր</t>
  </si>
  <si>
    <t>«Հ. Թումանյանի թանգարան» ՊՈԱԿ</t>
  </si>
  <si>
    <t>«Ե. Չարենցի տուն-թանգարան» ՊՈԱԿ</t>
  </si>
  <si>
    <t>Հայաստանի ազգային պատկերասրահ  ՊՈԱԿ-ի Արա Սարգսյանի և Հակոբ Կոջոյանի տուն-թանգարան մասնաճյուղ</t>
  </si>
  <si>
    <t>«Ա. Սպենդիարյանի տուն-թանգարան» ՊՈԱԿ</t>
  </si>
  <si>
    <t>«Հայաստանի պատմության թանգարան» ՊՈԱԿ</t>
  </si>
  <si>
    <t>ՀՀ կրթության, գիտության, մշակույթի և սպորտի նախարարություն</t>
  </si>
  <si>
    <t>«Երևանի Կոմիտասի անվան պետական կոնսերվատորիա» ՊՈԱԿ</t>
  </si>
  <si>
    <t>Ալբերտ Ազարյանի անվան մարմնամարզության օլիմպիական հերթափոխի մանկապատանեկան մարզադպրոցի նոր մարզաբազա</t>
  </si>
  <si>
    <t xml:space="preserve">Արթուր Ալեքսանյանի անվան նոր սպորտային համալիր </t>
  </si>
  <si>
    <t>Փարաքար համայնքի Փարաքար բնակավայրի մարզադպրոց</t>
  </si>
  <si>
    <t>Արթուր Աբրահամի անվան մարզահամալիր</t>
  </si>
  <si>
    <t>«Երևանի օլիմպիական հերթափոխի պետական մարզական քոլեջ» ՊՈԱԿ (բռնցքամարտի և ձյուդոյի մարզադահլիճ)</t>
  </si>
  <si>
    <t>Ալագյազ համայնքում Մալխաս և Ռոման Ամոյանների անվան նոր մարզադպրոց</t>
  </si>
  <si>
    <t>Մարզական համալիր Աշտարակում</t>
  </si>
  <si>
    <t>Մարզական համալիր Արմավիրում</t>
  </si>
  <si>
    <t>«Գյումրու մանկապատանեկան համալիր մարզադպրոց» ՊՈԱԿ</t>
  </si>
  <si>
    <t>Մարզական համալիր Եղեգնաձորում</t>
  </si>
  <si>
    <t>Մարզական համալիր Բերդում</t>
  </si>
  <si>
    <t>«Երևանի օլիմպիական հերթափոխի պետական մարզական քոլեջ» ՊՈԱԿ</t>
  </si>
  <si>
    <t>ՀՀ Կոտայքի մարզի Նաիրի համայնքում Զովունի գյուղում թեթև կոնստրուկցիաներով մարզադահլիճ</t>
  </si>
  <si>
    <t>Ֆուտբոլի մարզադաշտ Վանաձորում ՈՒԵՖԱ ստանդարտներով</t>
  </si>
  <si>
    <t>Ֆուտբոլի մարզադաշտ Իջևանում ՈՒԵՖԱ ստանդարտներով</t>
  </si>
  <si>
    <t>«Հայաստանի պետական սիմֆոնիկ նվագախումբ» ՊՈԱԿ</t>
  </si>
  <si>
    <t xml:space="preserve">«Հայաստանի ազգային ֆիլհարմոնիկ նվագախումբ» </t>
  </si>
  <si>
    <t>«Գորիսի Վ․Վաղարշյանի անվան դրամատիկական թատրոն» ՊՈԱԿ</t>
  </si>
  <si>
    <t>«Վանաձորի Հ. Աբելյանի անվան պետական դրամատիկական թատրոն» ՊՈԱԿ</t>
  </si>
  <si>
    <t>«Կ. Ստանիսլավսկու անվան պետական ռուսական դրամատիկական թատրոն» ՊՈԱԿ</t>
  </si>
  <si>
    <t>«Կամերային երաժշտության ազգային կենտրոն» ՊՈԱԿ</t>
  </si>
  <si>
    <t>«Երևանի թիվ 54 ավագ դպրոց» ՊՈԱԿ</t>
  </si>
  <si>
    <t>«Արամ Մանուկյանի անվան մարզառազմական մասնագիտացված դպրոց» ՊՈԱԿ</t>
  </si>
  <si>
    <t>«Հրազդանի Խ. Աբովյանի անվան թիվ 1 ավագ դպրոց»ՊՈԱԿ</t>
  </si>
  <si>
    <t>«Ախուրյանի Նիկոլ Աղբալյանի անվան ավագ դպրոց»ՊՈԱԿ</t>
  </si>
  <si>
    <t>«Ձորակապի միջնակարգ դպրոց»ՊՈԱԿ</t>
  </si>
  <si>
    <t>«ք. Մարալիկի թիվ 1 միջնակարգ դպրոց» ՊՈԱԿ</t>
  </si>
  <si>
    <t>«ք. Գորիսի Ա.Բակունցի անվան թիվ 1 ավագ դպրոց»ՊՈԱԿ</t>
  </si>
  <si>
    <t>«Իջևանի Գառնիկ Անանյանի անվան ավագ դպրոց» ՊՈԱԿ</t>
  </si>
  <si>
    <t>Խոյ համայնքի Ծաղկունք բնակավայրի մանկապարտեզ</t>
  </si>
  <si>
    <t>Անի համայնքի Քարաբերդ բնակավայրի մանկապարտեզ</t>
  </si>
  <si>
    <t>Անի համայնքի Մարալիկ բնակավայրի մանկապարտեզ</t>
  </si>
  <si>
    <t xml:space="preserve">ՀՀ Արագածոտնի մարզի  Ալագյազ համայնքում «Մոդուլային» տիպի 144 տեղ հզորությամբ մսուր-մանկապարտեզ </t>
  </si>
  <si>
    <t>ՀՀ Արմավիրի մարզի Գետաշեն համայնքում «Մոդուլային» տիպի 144 տեղ հզորությամբ մսուր-մանկապարտեզ</t>
  </si>
  <si>
    <t>ՀՀ Արմավիրի մարզի Նորավան համայնքում «Մոդուլային» տիպի 144 տեղ հզորությամբ մսուր-մանկապարտեզ</t>
  </si>
  <si>
    <t>ՀՀ Արմավիրի մարզի Փշատավան համայնքում «Մոդուլային» տիպի 144 տեղ հզորությամբ մսուր-մանկապարտեզ</t>
  </si>
  <si>
    <t>ՀՀ Արմավիրի մարզի Լենուղի համայնքում «Մոդուլային» տիպի 144 տեղ հզորությամբ մսուր-մանկապարտեզ</t>
  </si>
  <si>
    <t>ՀՀ Լոռու մարզի Գոգարան համայնքում «Մոդուլային» տիպի 144 տեղ հզորությամբ մսուր-մանկապարտեզ</t>
  </si>
  <si>
    <t>ՀՀ Լոռու մարզի Լեռնավան համայնքում «Մոդուլային» տիպի 144 տեղ հզորությամբ մսուր-մանկապարտեզ</t>
  </si>
  <si>
    <t>ՀՀ Լոռու մարզի Լուսաղբյուր համայնքում «Մոդուլային» տիպի 144 տեղ հզորությամբ մսուր-մանկապարտեզ</t>
  </si>
  <si>
    <t xml:space="preserve">ՀՀ Կոտայքի մարզի Հրազդան համայնքում «Մոդուլային» տիպի 144 տեղ հզորությամբ մսուր-մանկապարտեզ </t>
  </si>
  <si>
    <t>ՀՀ Շիրակի մարզի Արթիկ համայնքում «Մոդուլային» տիպի 144 տեղ հզորությամբ մսուր-մանկապարտեզ</t>
  </si>
  <si>
    <t>ՀՀ Շիրակի մարզի Արևշատ համայնքում «Մոդուլային» տիպի 144 տեղ հզորությամբ մսուր-մանկապարտեզ</t>
  </si>
  <si>
    <t>ՀՀ Վայոց ձորի մարզի Եղեգիս համայնքի Շատին բնակավայրում «Մոդուլային» տիպի 144 տեղ հզորությամբ մսուր-մանկապարտեզ</t>
  </si>
  <si>
    <t>ՀՀ մարզերում կրթական որակյալ ծառայությունների հասանելիության ապահովման ծրագրի շրջանակներում դպրոցների կառուցման նախագծանախահաշվային փաստաթղթերի կազմում և փորձաքննություն</t>
  </si>
  <si>
    <t>ք. Աշտարակի Վ.Պետրոսյան անվ. հիմնական դպրոց</t>
  </si>
  <si>
    <t>ք. Ապարանի միջնակարգ դպրոց (ք. Ապարանի Վ.Եղիազարյան անվ. թիվ 1 հիմնական դպրոցի տեղակայման վայրում)</t>
  </si>
  <si>
    <t>ք. Թալինի միջնակարգ դպրոց (ք. Թալինի թիվ 2 հիմնական դպրոցի տեղակայման վայրում)</t>
  </si>
  <si>
    <t>գ. Արագածավանի թիվ 2 միջնակարգ դպրոց</t>
  </si>
  <si>
    <t>գ. Նոր Եդեսիայի Ն. Շնորհալու անվ. միջնակարգ դպրոց</t>
  </si>
  <si>
    <t>«Վեդիի ավագ դպրոց» ՊՈԱԿ</t>
  </si>
  <si>
    <t>Գետազատ բնակավայրի միջնակարգ դպրոց</t>
  </si>
  <si>
    <t>Վերին Դվին բնակավայրի միջնակարգ դպրոց</t>
  </si>
  <si>
    <t>Այգեստան բնակավայրի միջնակարգ դպրոց</t>
  </si>
  <si>
    <t>«Սիսավանի միջնակարգ դպրոց» ՊՈԱԿ</t>
  </si>
  <si>
    <t>«Վաղարշապատի Մովսես Խորենացու անվան N 10 ավագ դպրոց» ՊՈԱԿ</t>
  </si>
  <si>
    <t>գ. Ջրառատի Թ.Խաչատրյանի անվ. միջնակարգ դպրոց</t>
  </si>
  <si>
    <t xml:space="preserve">գ. Վանանդի միջնակարգ դպրոց            </t>
  </si>
  <si>
    <t>գ. Նոր Կեսարիայի միջնակարգ դպրոց</t>
  </si>
  <si>
    <t>գ. Գեղակերտի միջնակարգ դպրոց</t>
  </si>
  <si>
    <t xml:space="preserve">գ. Ամբերդի Հ. Նավասարդյանի անվ. միջնակարգ դպրոց  </t>
  </si>
  <si>
    <t>ք. Վաղարշապատի Վ.Ռշտունու անվ. թիվ 11 հիմնական դպրոց</t>
  </si>
  <si>
    <t>«Վաղարշապատի հ. 1 հիմնական դպրոց» ՊՈԱԿ</t>
  </si>
  <si>
    <t>«Վարդենիսի Հ. Համբարձումյանի անվան ավագ դպրոց» ՊՈԱԿ</t>
  </si>
  <si>
    <t>գ. Ծովինարի Արծրուն Խաչատրյանի անվ. միջնակարգ դպրոց</t>
  </si>
  <si>
    <t>ք. Գավառի թիվ 5 հիմնական դպրոց</t>
  </si>
  <si>
    <t>«Ալավերդու Սայաթ Նովայի անվան թիվ 8 ավագ դպրոց» ՊՈԱԿ</t>
  </si>
  <si>
    <t>գ. Արևածագի Կ․ Մելիքսեթյանի անվան միջնակարգ դպրոց</t>
  </si>
  <si>
    <t>գ. Օձունի թիվ 2 միջնակարգ դպրոց</t>
  </si>
  <si>
    <t>ք. Տաշիրի միջնակարգ դպրոց (ք. Տաշիրի թիվ 1 հիմնական դպրոցի տեղակայման վայրում)</t>
  </si>
  <si>
    <t>ք. Սպիտակի թիվ 8 միջնակարգ դպրոց</t>
  </si>
  <si>
    <t>գ. Աքորու միջնակարգ դպրոց</t>
  </si>
  <si>
    <t>գ. Մեծավանի թիվ 2 միջնակարգ դպրոց</t>
  </si>
  <si>
    <t>գ. Շիրակամուտի թիվ 1 միջնակարգ դպրոց</t>
  </si>
  <si>
    <t>գ. Ճոճկանի միջնակարգ դպրոց</t>
  </si>
  <si>
    <t>Զառ բնակավայրի միջնակարգ դպրոց</t>
  </si>
  <si>
    <t>Գեղադիր բնակավայրի միջնակարգ դպրոց</t>
  </si>
  <si>
    <t>Արագյուղ բնակավայրի միջնակարգ դպրոց</t>
  </si>
  <si>
    <t>Մայակովսկի բնակավայրի միջնակարգ դպրոց</t>
  </si>
  <si>
    <t>Կոտայք և Նոր Գյուղ բնակավայրերի միջնակարգ դպրոց</t>
  </si>
  <si>
    <t>Արգել բնակավայրի միջնակարգ դպրոց</t>
  </si>
  <si>
    <t>Գողթ բնակավայրի միջնակարգ դպրոց</t>
  </si>
  <si>
    <t>Լեռնանիստ բնակավայրի միջնակարգ դպրոց</t>
  </si>
  <si>
    <t>գ․ Սարատակի միջնակարգ դպրոց</t>
  </si>
  <si>
    <t>գ․ Ամասիայի միջնակարգ դպրոց</t>
  </si>
  <si>
    <t>գ․ Ջրափիի միջնակարգ դպրոց</t>
  </si>
  <si>
    <t>գ․ Շիրակավանի միջնակարգ դպրոց</t>
  </si>
  <si>
    <t>գ․ Մայիսյանի միջնակարգ դպրոց</t>
  </si>
  <si>
    <t>գ․ Փոքր Մանթաշի միջնակարգ դպրոց</t>
  </si>
  <si>
    <t xml:space="preserve">«ք. Գորիսի Ս. Խանզադյանի անվան թիվ 6 հիմնական դպրոց» ՊՈԱԿ </t>
  </si>
  <si>
    <t xml:space="preserve">«գ. Վերիշենի միջնակարգ դպրոց» ՊՈԱԿ </t>
  </si>
  <si>
    <t xml:space="preserve">«գ. Խնձորեսկի միջնակարգ դպրոց» ՊՈԱԿ </t>
  </si>
  <si>
    <t>«ք. Կապանի թիվ 6 հիմնական դպրոց» ՊՈԱԿ</t>
  </si>
  <si>
    <t>գ. Շինուհայրի միջնակարգ դպրոց</t>
  </si>
  <si>
    <t>գ. Խոտի միջնակարգ դպրոց</t>
  </si>
  <si>
    <t>ք. Ագարակի միջնակարգ դպրոց</t>
  </si>
  <si>
    <t>գ․ Իշխանասարի միջնակարգ դպրոց</t>
  </si>
  <si>
    <t>գ․ Տաթևի միջնակարգ դպրոց</t>
  </si>
  <si>
    <t>գ. Արենիի միջնակարգ դպրոց</t>
  </si>
  <si>
    <t xml:space="preserve">ք. Այրումի Հ.Մալինյանի անվան միջնակարգ դպրոց </t>
  </si>
  <si>
    <t>գ. Բագրատաշենի Մ․ Մագուլյանի անվան թիվ 1 միջնակարգ դպրոց</t>
  </si>
  <si>
    <t>ք. Նոյեմբերյանի վարժարան (ք. Նոյեմբերյանի թիվ 1 ավագ դպրոցի տեղակայման վայրում)</t>
  </si>
  <si>
    <t>գ. Աղավնավանքի միջնակարգ դպրոց</t>
  </si>
  <si>
    <t>«Երևանի թիվ 109 ավագ դպրոց» ՊՈԱԿ</t>
  </si>
  <si>
    <t>«Երևանի հ. 12 հիմնական դպրոց» ՊՈԱԿ</t>
  </si>
  <si>
    <t>գ. Ներքին Սասնաշենի միջնակարգ դպրոց</t>
  </si>
  <si>
    <t>«Գառնահովիտի միջնակարգ դպրոց» ՊՈԱԿ</t>
  </si>
  <si>
    <t>«Բարձրաշենի միջնակարգ դպրոց»ՊՈԱԿ</t>
  </si>
  <si>
    <t>Ն.Գետաշենի թիվ 1 միջնակարգ դպրոց ՊՈԱԿ</t>
  </si>
  <si>
    <t>«Շատջրեք գյուղի միջնակարգ դպրոց» ՊՈԱԿ</t>
  </si>
  <si>
    <t>«Հրազդանի Լևոն Խեչոյանի անվան թիվ 10 ավագ դպրոց» ՊՈԱԿ</t>
  </si>
  <si>
    <t>«Բերդաշենի միջնակարգ դպրոց» ՊՈԱԿ</t>
  </si>
  <si>
    <t xml:space="preserve">«գ. Անգեղակոթի միջնակարգ դպրոց» ՊՈԱԿ </t>
  </si>
  <si>
    <t xml:space="preserve">«գ. Բռնակոթի միջնակարգ դպրոց» ՊՈԱԿ </t>
  </si>
  <si>
    <t xml:space="preserve">«գ. Կոռնիձորի միջնակարգ դպրոց» ՊՈԱԿ </t>
  </si>
  <si>
    <t xml:space="preserve">«ք. Կապանի թիվ 10 միջնակարգ դպրոց» ՊՈԱԿ </t>
  </si>
  <si>
    <t>«Հարժիսի Համլետ Մինասյանի անվան միջնակարգ դպրոց» ՊՈԱԿ</t>
  </si>
  <si>
    <t>«Չիվայի միջնակարգ դպրոց» ՊՈԱԿ</t>
  </si>
  <si>
    <t>«Դովեղի միջնակարգ դպրոց»ՊՈԱԿ</t>
  </si>
  <si>
    <t xml:space="preserve">«Հնաբերդի միջնակարգ դպրոց» ՊՈԱԿ </t>
  </si>
  <si>
    <t xml:space="preserve">«Վարդաշենի միջնակարգ դպրոց» ՊՈԱԿ </t>
  </si>
  <si>
    <t xml:space="preserve">«Վաղաշենի միջնակարգ դպրոց» ՊՈԱԿ </t>
  </si>
  <si>
    <t xml:space="preserve">«Ստեփանավանի Ստ․ Շահումյանի անվան թիվ 1 հիմնական դպրոց» ՊՈԱԿ </t>
  </si>
  <si>
    <t xml:space="preserve">«ք. Վանաձորի Ա.Մաթևոսյանի անվան թիվ 8 հիմնական դպրոց» ՊՈԱԿ </t>
  </si>
  <si>
    <t xml:space="preserve">«ք. Վանաձորի Խ.Աբովյանի անվան թիվ 9 հիմնական դպրոց» ՊՈԱԿ </t>
  </si>
  <si>
    <t xml:space="preserve">«Ագարակի միջնակարգ դպրոց» ՊՈԱԿ </t>
  </si>
  <si>
    <t xml:space="preserve">«Ստեփանավանի Սուրբ Գրիգոր Լուսավորիչի անվան թիվ 2 հիմնական դպրոց» ՊՈԱԿ </t>
  </si>
  <si>
    <t xml:space="preserve">«ք․ Գյումրու թիվ 32 հիմնական դպրոց» ՊՈԱԿ </t>
  </si>
  <si>
    <t xml:space="preserve">«ք․ Գյումրու թիվ 38 հիմնական դպրոց» ՊՈԱԿ </t>
  </si>
  <si>
    <t xml:space="preserve">«ք․ Գյումրու թիվ 41 հիմնական դպրոց» ՊՈԱԿ </t>
  </si>
  <si>
    <t xml:space="preserve">«ք․ Գյումրու թիվ 28 հիմնական դպրոց» ՊՈԱԿ </t>
  </si>
  <si>
    <t xml:space="preserve">«Փանիկի միջնակարգ դպրոց» ՊՈԱԿ </t>
  </si>
  <si>
    <t xml:space="preserve">«Ախուրյանի թիվ 2 հիմնական դպրոց» ՊՈԱԿ </t>
  </si>
  <si>
    <t>«Երևանի թիվ 22 հիմնական դպրոց» ՊՈԱԿ</t>
  </si>
  <si>
    <t>«Երևանի N 156 հիմնական դպրոց» ՊՈԱԿ</t>
  </si>
  <si>
    <t>ՀՀ մարզերում կրթական որակյալ ծառայությունների հասանելիության ապահովման ծրագրի շրջանակներում կրթահամալիրների կառուցման նախագծանախահաշվային փաստաթղթերի կազմում և փորձաքննություն</t>
  </si>
  <si>
    <t>գ. Ճարճակիսի կրթահամալիր</t>
  </si>
  <si>
    <t>գ. Զարինջայի կրթահամալիր</t>
  </si>
  <si>
    <t>գ. Պարույր Սևակի կրթահամալիր</t>
  </si>
  <si>
    <t>գ. Լուսաշողի կրթահամալիր</t>
  </si>
  <si>
    <t>գ. Նոր կյուրինի կրթահամալիր</t>
  </si>
  <si>
    <t>գ․ Ջրահովիտի կրթահամալիր</t>
  </si>
  <si>
    <t>գ․ Արևաբույրի կրթահամալիր</t>
  </si>
  <si>
    <t>գ. Երասխահունի կրթահամալիր</t>
  </si>
  <si>
    <t>գ. Վարդանաշենի կրթահամալիր</t>
  </si>
  <si>
    <t>գ. Երվանդաշատի կրթահամալիր</t>
  </si>
  <si>
    <t>գ. Նոր Արտագերսի կրթահամալիր</t>
  </si>
  <si>
    <t>գ. Շատվանի կրթահամալիր</t>
  </si>
  <si>
    <t>գ. Կախակնի կրթահամալիր</t>
  </si>
  <si>
    <t>գ. Արեգունու կրթահամալիր</t>
  </si>
  <si>
    <t>գ. Փոքր Մասրիկի  կրթահամալիր</t>
  </si>
  <si>
    <t>գ. Մաքենիսի  կրթահամալիր</t>
  </si>
  <si>
    <t>գ. Մադինայի  կրթահամալիր</t>
  </si>
  <si>
    <t>գ. Հարթագյուղի կրթահամալիր</t>
  </si>
  <si>
    <t>գ. Կաթնաղբյուրի կրթահամալիր</t>
  </si>
  <si>
    <t>գ. Նորաշենի կրթահամալիր</t>
  </si>
  <si>
    <t>գ. Լորուտի կրթահամալիր</t>
  </si>
  <si>
    <t>ք. Ալավերդիի կրթահամալիր (ք. Ալավերդու թիվ 4 հիմնական դպրոցի տեղակայման վայրում)</t>
  </si>
  <si>
    <t>գ. Բազումի կրթահամալիր</t>
  </si>
  <si>
    <t>գ. Միխայլովկայի կրթահամալիր</t>
  </si>
  <si>
    <t>գ. Կաթնառատի կրթահամալիր</t>
  </si>
  <si>
    <t>գ. Գարգառի կրթահամալիր</t>
  </si>
  <si>
    <t>գ. Արտավազի կրթահամալիր</t>
  </si>
  <si>
    <t>գ. Քեթիի կրթահամալիր</t>
  </si>
  <si>
    <t>գ․ Բավրայի կրթահամալիր</t>
  </si>
  <si>
    <t>գ․ Հայրենյացի կրթահամալիր</t>
  </si>
  <si>
    <t>գ․ Բյուրակնի կրթահամալիր</t>
  </si>
  <si>
    <t>Սիսիան համայնքի Շաքիի կրթահամալիր</t>
  </si>
  <si>
    <t>Տեղ համայնքի Տեղի թիվ 2 կրթահամալիր</t>
  </si>
  <si>
    <t>Կապան համայնքի Սյունիքի կրթահամալիր</t>
  </si>
  <si>
    <t>Կապան համայնքի Արծվանիկի կրթահամալիր</t>
  </si>
  <si>
    <t>Կապան համայնքի Վերին Խոտանանի կրթահամալիր</t>
  </si>
  <si>
    <t>Կապան համայնքի Աճանանի կրթահամալիր</t>
  </si>
  <si>
    <t>Կապան համայնքի գ․ Բաբիկավան-Կավճուտի կրթահամալիր</t>
  </si>
  <si>
    <t>Կապան համայնքի Ծավի կրթահամալիր</t>
  </si>
  <si>
    <t>Կապան համայնքի Եղվարդի կրթահամալիր</t>
  </si>
  <si>
    <t>գ. Ակների կրթահամալիր</t>
  </si>
  <si>
    <t>գ. Խնածախի կրթահամալիր</t>
  </si>
  <si>
    <t>գ. Արփիի կրթահամալիր</t>
  </si>
  <si>
    <t>գ. Մարտիրոսի կրթահամալիր</t>
  </si>
  <si>
    <t>գ. Քարագլխի կրթահամալիր</t>
  </si>
  <si>
    <t>գ. Լուսաձորի կրթահամալիր</t>
  </si>
  <si>
    <t>գ. Պտղավանի կրթահամալիր</t>
  </si>
  <si>
    <t>Հացաշենի մոդուլային կրթահամալիր</t>
  </si>
  <si>
    <t>գ. Ագարակավանի կրթահամալիր</t>
  </si>
  <si>
    <t>գ. Ռյա Թազայի կրթահամալիր</t>
  </si>
  <si>
    <t>գ. Նոր-Ամանոսի կրթահամալիր</t>
  </si>
  <si>
    <t>գ. Վարդենուտի կրթահամալիր</t>
  </si>
  <si>
    <t>գ. Կարինի կրթահամալիր</t>
  </si>
  <si>
    <t>Արփունքի մոդուլային կրթահամալիր</t>
  </si>
  <si>
    <t>Սիսիան համայնքի Գորայքի կրթահամալիր</t>
  </si>
  <si>
    <t>Սիսիան համայնքի Սառնակունքի կրթահամալիր</t>
  </si>
  <si>
    <t>Սիսիան համայնքի Աշոտավանի կրթահամալիր</t>
  </si>
  <si>
    <t>Սիսիան համայնքի Նորավանի կրթահամալիր</t>
  </si>
  <si>
    <t>Սիսիան համայնքի Ախլաթյանի կրթահամալիր</t>
  </si>
  <si>
    <t>Սիսիան համայնքի Ույծի կրթահամալիր</t>
  </si>
  <si>
    <t>Գորիս համայնքի Հարթաշենի կրթահամալիր</t>
  </si>
  <si>
    <t>Տեղ համայնքի Քարաշենի կրթահամալիր</t>
  </si>
  <si>
    <t>Գոշի մոդուլային կրթահամալիր</t>
  </si>
  <si>
    <t>ՀՀ ԱՆ «Հոգեկան առողջության պահպանման ազգային կենտրոն» ՓԲԸ</t>
  </si>
  <si>
    <t>ՀՀ Արագածոտնի մարզի «Ծաղկահովիտի առողջության կենտրոն» ՓԲԸ</t>
  </si>
  <si>
    <t>ՀՀ Արարատի մարզի «Մասիսի բժշկական կենտրոն» ՓԲԸ</t>
  </si>
  <si>
    <t>ՀՀ Արարատի մարզի «Արտաշատի բժշկական կենտրոն» ՓԲԸ</t>
  </si>
  <si>
    <t>ՀՀ ԱՆ «Հիվանդությունների վերահսկման և կանխարգելման ազգային կենտրոն» ՊՈԱԿ Արմավիրի մարզի մասնաճյուղ</t>
  </si>
  <si>
    <t>«Դատաբժշկական գիտագործնական կենտրոն» ՊՈԱԿ-ի Սևանի դիահերձարան</t>
  </si>
  <si>
    <t xml:space="preserve"> ՀՀ Կոտայքի մարզի Եղվարդի «Նաիրիի բժշկական կենտրոն» ՓԲԸ</t>
  </si>
  <si>
    <t>ՀՀ Լոռու մարզի «Տաշիրի բժշկական կենտրոն» ՓԲԸ</t>
  </si>
  <si>
    <t>ՀՀ Լոռու մարզի «Վանաձորի բժշկական կենտրոն» ՓԲԸ ինֆեկցիոն ծառայության նոր մասնաշենք</t>
  </si>
  <si>
    <t>ՀՀ Սյունիքի մարզի «Սիսիանի բժշկական կենտրոն» ՓԲԸ</t>
  </si>
  <si>
    <t>«Դատաբժշկական գիտագործնական կենտրոն» ՊՈԱԿ-ի Մեղրու դիահերձարան</t>
  </si>
  <si>
    <t>«Դատաբժշկական գիտագործնական կենտրոն» ՊՈԱԿ-ի Կապանի դիահերձարան</t>
  </si>
  <si>
    <t>«Դատաբժշկական գիտագործնական կենտրոն» ՊՈԱԿ-ի Բերդի դիահերձարան</t>
  </si>
  <si>
    <t xml:space="preserve"> այդ թվում` ըստ ուղղությունների</t>
  </si>
  <si>
    <t>Այլ առողջապահական կազմակերպությունների վերազինում</t>
  </si>
  <si>
    <t>ՀՀ ԱՆ «Ինֆեկցիոն հիվանդությունների ազգային կենտրոն» ՓԲԸ</t>
  </si>
  <si>
    <t>ՀՀ Արագածոտնի մարզ «Ոսկևազի ԱԱՊԿ» ՀՈԱԿ</t>
  </si>
  <si>
    <t>ՀՀ Արարատի մարզ «Դիմիտրովի ԱԱՊԿ» ՊՈԱԿ</t>
  </si>
  <si>
    <t>ՀՀ Արարատի մարզ «Այգեստանի ԱԱՊԿ» ՊՈԱԿ</t>
  </si>
  <si>
    <t>ՀՀ Արարատի մարզ «Դվինի ԱԱՊԿ» ՊՈԱԿ</t>
  </si>
  <si>
    <t>ՀՀ Արարատի մարզի «Արարատի հիվանդանոց» բժշկական կենտրոն ՓԲԸ պոլիկլինիկա</t>
  </si>
  <si>
    <t>ՀՀ Արմավիրի մարզ «Գայի ԲԱ» ՀՈԱԿ</t>
  </si>
  <si>
    <t>ՀՀ Արմավիրի մարզ «Ջրառատի ԲԱ» ՀՈԱԿ</t>
  </si>
  <si>
    <t>ՀՀ Արմավիրի մարզ «Վարդանաշենի ԲԱ» ՀՈԱԿ</t>
  </si>
  <si>
    <t>ՀՀ Արմավիրի մարզ «Տանձուտի ԲԱ» ՀՈԱԿ</t>
  </si>
  <si>
    <t>ՀՀ Արմավիրի մարզ «Խանջյանի ԲԱ» ՀՈԱԿ</t>
  </si>
  <si>
    <t>ՀՀ Արմավիրի մարզի «Զարիշատ(Արամ) Մարտինի Մկրտչյանի անվան Արմավիրի բժշկական կենտրոն» ՓԲԸ պոլիկլինիկա</t>
  </si>
  <si>
    <t>ՀՀ Գեղարքունիքի մարզ «Ծակքարի ԱԱՊԿ» ՊՈԱԿ</t>
  </si>
  <si>
    <t>ՀՀ Գեղարքունիքի մարզի «Գավառի բժշկական կենտրոն» ՓԲԸ պոլիկլինիկա</t>
  </si>
  <si>
    <t>ՀՀ Կոտայքի մարզի «Նոր Հաճնի պոլիկլինիկա» ՊՓԲԸ</t>
  </si>
  <si>
    <t>ՀՀ Կոտայքի մարզ «Ձորաղբյուրի ԱԱՊԿ» ՊՈԱԿ</t>
  </si>
  <si>
    <t>ՀՀ Սյունիքի մարզ «Խնձորեսկի ԱԱՊԿ» ՊՈԱԿ</t>
  </si>
  <si>
    <t>ՀՀ Սյունիքի մարզ «Անգեղակոթի ԲԱ» ՊՈԱԿ</t>
  </si>
  <si>
    <t>ՀՀ Սյունիքի մարզի «Կապանի բժշկական կենտրոն» ՓԲԸ պոլիկլինիկա</t>
  </si>
  <si>
    <t>ՀՀ Սյունիքի մարզի «Գորիսի բժշկական կենտրոն» ՓԲԸ պոլիկլինիկա</t>
  </si>
  <si>
    <t>ՀՀ Լոռու մարզ «Մեծավանի ԱԿ» ՊՈԱԿ</t>
  </si>
  <si>
    <t>ՀՀ Լոռու մարզի «Վանաձորի թիվ 1 պոլիկլինիկա» ՊՓԲԸ</t>
  </si>
  <si>
    <t>«Պեմզաշենի ԱԿ» ՊՈԱԿ</t>
  </si>
  <si>
    <t>«Ախուրիկի ԲԱ» ՊՈԱԿ</t>
  </si>
  <si>
    <t>ՀՀ Շիրակի մարզի «Գյումրու Ն․ Ա․ Մելիքյանի անվան թիվ 2 պոլիկլինիկա» ՓԲԸ</t>
  </si>
  <si>
    <t>ՀՀ Տավուշի մարզ «Կողբի ԲԱ» ՀՈԱԿ</t>
  </si>
  <si>
    <t>ՀՀ Տավուշի մարզ «Այրումի ԳԲԱ» ՊՈԱԿ</t>
  </si>
  <si>
    <t>«Գետահովիտի ԱԱՊԿ» ՊՈԱԿ</t>
  </si>
  <si>
    <t>ՀՀ Վայոց ձորի «Վայքի պոլիկլինիկա» ՊՓԲԸ</t>
  </si>
  <si>
    <t>այդ թվում ըստ կատարողների`</t>
  </si>
  <si>
    <t>ՀՀ Արագածոտնի մարզի «Աշտարակի բժշկական կենտրոն» ՓԲԸ</t>
  </si>
  <si>
    <t>ՀՀ Արարատի մարզի «Արտաշատի բժշկական կենտրոն» ՓԲԸ պոլիկլինիկա</t>
  </si>
  <si>
    <t>ՀՀ Արարատի մարզի «Վեդու բժշկական կենտրոն» ՓԲԸ</t>
  </si>
  <si>
    <t>ՀՀ Արմավիրի մարզի «Վաղարշապատի բժշկական կենտրոն» ՓԲԸ</t>
  </si>
  <si>
    <t>ՀՀ Գեղարքունիքի մարզի «Վարդենիսի բժշկական կենտրոն» ՓԲԸ</t>
  </si>
  <si>
    <t xml:space="preserve">ՀՀ Լոռու մարզի Սպիտակի ԲԿ ՓԲԸ շենքի կառուցում </t>
  </si>
  <si>
    <t>ՀՀ Շիրակի մարզի «Արթիկի բժշկական կենտրոն» ՓԲԸ</t>
  </si>
  <si>
    <t>ՀՀ Վայոց ձորի «Ջերմուկի առողջության կենտրոն» ՓԲԸ</t>
  </si>
  <si>
    <t>Այլ առողջապահական կազմակերպությունների կառուցում, վերակառուցում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</si>
</sst>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#,##0.0;\(##,##0.0\);\-"/>
    <numFmt numFmtId="165" formatCode="#,##0.0"/>
    <numFmt numFmtId="166" formatCode="_(* #,##0.0_);_(* \(#,##0.0\);_(* &quot;-&quot;??_);_(@_)"/>
    <numFmt numFmtId="167" formatCode="#,##0.0_);\(#,##0.0\)"/>
  </numFmts>
  <fonts count="45" x14ac:knownFonts="1">
    <font>
      <sz val="8"/>
      <name val="GHEA Grapalat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GHEA Grapalat"/>
      <family val="2"/>
    </font>
    <font>
      <b/>
      <sz val="10"/>
      <name val="GHEA Grapalat"/>
      <family val="2"/>
    </font>
    <font>
      <b/>
      <sz val="8"/>
      <name val="GHEA Grapalat"/>
      <family val="2"/>
    </font>
    <font>
      <i/>
      <sz val="8"/>
      <name val="GHEA Grapalat"/>
      <family val="2"/>
    </font>
    <font>
      <sz val="11"/>
      <name val="GHEA Grapalat"/>
      <family val="3"/>
    </font>
    <font>
      <b/>
      <sz val="11"/>
      <name val="GHEA Grapalat"/>
      <family val="3"/>
    </font>
    <font>
      <b/>
      <u/>
      <sz val="11"/>
      <name val="GHEA Grapalat"/>
      <family val="3"/>
    </font>
    <font>
      <i/>
      <sz val="11"/>
      <name val="GHEA Grapalat"/>
      <family val="3"/>
    </font>
    <font>
      <i/>
      <sz val="10"/>
      <name val="GHEA Grapalat"/>
      <family val="3"/>
    </font>
    <font>
      <b/>
      <i/>
      <sz val="11"/>
      <name val="GHEA Grapalat"/>
      <family val="3"/>
    </font>
    <font>
      <b/>
      <sz val="12"/>
      <name val="GHEA Grapalat"/>
      <family val="3"/>
    </font>
    <font>
      <sz val="11"/>
      <color theme="1"/>
      <name val="GHEA Grapalat"/>
      <family val="3"/>
    </font>
    <font>
      <sz val="10"/>
      <name val="Arial Armenian"/>
      <family val="2"/>
    </font>
    <font>
      <sz val="11"/>
      <color rgb="FF9C6500"/>
      <name val="Calibri"/>
      <family val="2"/>
      <charset val="204"/>
      <scheme val="minor"/>
    </font>
    <font>
      <i/>
      <sz val="11"/>
      <color theme="1"/>
      <name val="GHEA Grapalat"/>
      <family val="3"/>
    </font>
    <font>
      <sz val="11"/>
      <name val="GHEA Grapalat"/>
      <family val="2"/>
    </font>
    <font>
      <i/>
      <sz val="11"/>
      <name val="GHEA Grapalat"/>
      <family val="2"/>
    </font>
    <font>
      <sz val="12"/>
      <name val="GHEA Grapalat"/>
      <family val="3"/>
    </font>
    <font>
      <b/>
      <i/>
      <sz val="12"/>
      <name val="GHEA Grapalat"/>
      <family val="3"/>
    </font>
    <font>
      <i/>
      <sz val="12"/>
      <name val="GHEA Grapalat"/>
      <family val="3"/>
    </font>
    <font>
      <b/>
      <u/>
      <sz val="11"/>
      <name val="GHEA Grapalat"/>
      <family val="2"/>
    </font>
    <font>
      <b/>
      <sz val="11"/>
      <name val="GHEA Grapalat"/>
      <family val="2"/>
    </font>
    <font>
      <sz val="10"/>
      <name val="GHEA Grapalat"/>
      <family val="3"/>
    </font>
    <font>
      <sz val="11"/>
      <color theme="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i/>
      <sz val="11"/>
      <name val="Calibri"/>
      <family val="2"/>
      <charset val="1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>
      <alignment horizontal="left"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8" fillId="0" borderId="0" applyFill="0" applyBorder="0" applyProtection="0">
      <alignment horizontal="right" vertical="top"/>
    </xf>
    <xf numFmtId="164" fontId="21" fillId="0" borderId="0" applyFill="0" applyBorder="0" applyProtection="0">
      <alignment horizontal="right" vertical="top"/>
    </xf>
    <xf numFmtId="164" fontId="20" fillId="0" borderId="0" applyFill="0" applyBorder="0" applyProtection="0">
      <alignment horizontal="right" vertical="top"/>
    </xf>
    <xf numFmtId="164" fontId="19" fillId="0" borderId="0" applyFill="0" applyBorder="0" applyProtection="0">
      <alignment horizontal="right" vertical="top"/>
    </xf>
    <xf numFmtId="0" fontId="30" fillId="0" borderId="0"/>
    <xf numFmtId="0" fontId="31" fillId="4" borderId="0" applyNumberFormat="0" applyBorder="0" applyAlignment="0" applyProtection="0"/>
    <xf numFmtId="43" fontId="18" fillId="0" borderId="0" applyFont="0" applyFill="0" applyBorder="0" applyAlignment="0" applyProtection="0"/>
    <xf numFmtId="0" fontId="30" fillId="0" borderId="0"/>
    <xf numFmtId="9" fontId="18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</cellStyleXfs>
  <cellXfs count="100">
    <xf numFmtId="0" fontId="0" fillId="0" borderId="0" xfId="0">
      <alignment horizontal="left" vertical="top" wrapText="1"/>
    </xf>
    <xf numFmtId="0" fontId="22" fillId="0" borderId="0" xfId="0" applyFont="1" applyAlignment="1">
      <alignment vertical="center" wrapText="1"/>
    </xf>
    <xf numFmtId="0" fontId="22" fillId="0" borderId="0" xfId="0" applyFont="1">
      <alignment horizontal="left" vertical="top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45" applyFont="1" applyBorder="1">
      <alignment horizontal="right" vertical="top"/>
    </xf>
    <xf numFmtId="0" fontId="22" fillId="0" borderId="10" xfId="0" applyFont="1" applyBorder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164" fontId="23" fillId="0" borderId="10" xfId="44" applyFont="1" applyBorder="1">
      <alignment horizontal="right" vertical="top"/>
    </xf>
    <xf numFmtId="164" fontId="22" fillId="0" borderId="10" xfId="42" applyFont="1" applyBorder="1">
      <alignment horizontal="right" vertical="top"/>
    </xf>
    <xf numFmtId="0" fontId="25" fillId="0" borderId="10" xfId="0" applyFont="1" applyBorder="1" applyAlignment="1">
      <alignment horizontal="center" vertical="top" wrapText="1"/>
    </xf>
    <xf numFmtId="0" fontId="25" fillId="0" borderId="10" xfId="0" applyFont="1" applyBorder="1">
      <alignment horizontal="left" vertical="top" wrapText="1"/>
    </xf>
    <xf numFmtId="164" fontId="25" fillId="0" borderId="10" xfId="43" applyFont="1" applyBorder="1">
      <alignment horizontal="right" vertical="top"/>
    </xf>
    <xf numFmtId="0" fontId="22" fillId="0" borderId="10" xfId="0" applyFont="1" applyBorder="1" applyAlignment="1">
      <alignment horizontal="center" vertical="center" wrapText="1"/>
    </xf>
    <xf numFmtId="0" fontId="26" fillId="0" borderId="10" xfId="0" applyFont="1" applyBorder="1">
      <alignment horizontal="left" vertical="top" wrapText="1"/>
    </xf>
    <xf numFmtId="0" fontId="26" fillId="33" borderId="10" xfId="0" applyFont="1" applyFill="1" applyBorder="1">
      <alignment horizontal="left" vertical="top" wrapText="1"/>
    </xf>
    <xf numFmtId="0" fontId="25" fillId="33" borderId="10" xfId="0" applyFont="1" applyFill="1" applyBorder="1">
      <alignment horizontal="left" vertical="top" wrapText="1"/>
    </xf>
    <xf numFmtId="164" fontId="23" fillId="0" borderId="10" xfId="44" applyFont="1" applyBorder="1" applyAlignment="1">
      <alignment horizontal="center" vertical="center"/>
    </xf>
    <xf numFmtId="164" fontId="23" fillId="0" borderId="10" xfId="42" applyFont="1" applyBorder="1" applyAlignment="1">
      <alignment horizontal="right" vertical="center"/>
    </xf>
    <xf numFmtId="164" fontId="25" fillId="0" borderId="10" xfId="43" applyFont="1" applyBorder="1" applyAlignment="1">
      <alignment horizontal="right" vertical="center"/>
    </xf>
    <xf numFmtId="0" fontId="23" fillId="33" borderId="10" xfId="46" applyFont="1" applyFill="1" applyBorder="1" applyAlignment="1">
      <alignment horizontal="center" vertical="center" wrapText="1"/>
    </xf>
    <xf numFmtId="164" fontId="22" fillId="0" borderId="0" xfId="0" applyNumberFormat="1" applyFont="1" applyAlignment="1">
      <alignment vertical="center" wrapText="1"/>
    </xf>
    <xf numFmtId="164" fontId="22" fillId="0" borderId="0" xfId="0" applyNumberFormat="1" applyFont="1" applyAlignment="1">
      <alignment horizontal="right" vertical="center" wrapText="1"/>
    </xf>
    <xf numFmtId="164" fontId="22" fillId="0" borderId="10" xfId="0" applyNumberFormat="1" applyFont="1" applyBorder="1">
      <alignment horizontal="left" vertical="top" wrapText="1"/>
    </xf>
    <xf numFmtId="164" fontId="29" fillId="0" borderId="10" xfId="0" applyNumberFormat="1" applyFont="1" applyBorder="1" applyAlignment="1">
      <alignment horizontal="center" vertical="center"/>
    </xf>
    <xf numFmtId="164" fontId="25" fillId="0" borderId="10" xfId="42" applyFont="1" applyBorder="1" applyAlignment="1">
      <alignment horizontal="right" vertical="center"/>
    </xf>
    <xf numFmtId="164" fontId="22" fillId="0" borderId="0" xfId="0" applyNumberFormat="1" applyFont="1">
      <alignment horizontal="left" vertical="top" wrapText="1"/>
    </xf>
    <xf numFmtId="164" fontId="32" fillId="0" borderId="10" xfId="0" applyNumberFormat="1" applyFont="1" applyBorder="1" applyAlignment="1">
      <alignment horizontal="right" vertical="center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>
      <alignment horizontal="left" vertical="top" wrapText="1"/>
    </xf>
    <xf numFmtId="0" fontId="33" fillId="0" borderId="10" xfId="0" applyFont="1" applyBorder="1" applyAlignment="1">
      <alignment horizontal="right" vertical="center" wrapText="1"/>
    </xf>
    <xf numFmtId="0" fontId="33" fillId="0" borderId="0" xfId="0" applyFont="1">
      <alignment horizontal="left" vertical="top" wrapText="1"/>
    </xf>
    <xf numFmtId="164" fontId="33" fillId="0" borderId="10" xfId="42" applyFont="1" applyBorder="1" applyAlignment="1">
      <alignment horizontal="right" vertical="center"/>
    </xf>
    <xf numFmtId="0" fontId="34" fillId="0" borderId="10" xfId="0" applyFont="1" applyBorder="1" applyAlignment="1">
      <alignment horizontal="center" vertical="top" wrapText="1"/>
    </xf>
    <xf numFmtId="0" fontId="27" fillId="0" borderId="10" xfId="0" applyFont="1" applyBorder="1">
      <alignment horizontal="left" vertical="top" wrapText="1"/>
    </xf>
    <xf numFmtId="164" fontId="34" fillId="0" borderId="10" xfId="43" applyFont="1" applyBorder="1" applyAlignment="1">
      <alignment horizontal="right" vertical="center"/>
    </xf>
    <xf numFmtId="0" fontId="35" fillId="33" borderId="11" xfId="0" applyFont="1" applyFill="1" applyBorder="1" applyAlignment="1"/>
    <xf numFmtId="0" fontId="34" fillId="0" borderId="10" xfId="0" applyFont="1" applyBorder="1">
      <alignment horizontal="left" vertical="top" wrapText="1"/>
    </xf>
    <xf numFmtId="43" fontId="35" fillId="33" borderId="10" xfId="48" applyFont="1" applyFill="1" applyBorder="1" applyAlignment="1">
      <alignment vertical="center" wrapText="1"/>
    </xf>
    <xf numFmtId="165" fontId="35" fillId="33" borderId="10" xfId="49" applyNumberFormat="1" applyFont="1" applyFill="1" applyBorder="1" applyAlignment="1">
      <alignment vertical="center" wrapText="1"/>
    </xf>
    <xf numFmtId="0" fontId="35" fillId="33" borderId="0" xfId="0" applyFont="1" applyFill="1" applyAlignment="1"/>
    <xf numFmtId="43" fontId="35" fillId="33" borderId="0" xfId="48" applyFont="1" applyFill="1"/>
    <xf numFmtId="0" fontId="35" fillId="33" borderId="10" xfId="0" applyFont="1" applyFill="1" applyBorder="1" applyAlignment="1">
      <alignment horizontal="center"/>
    </xf>
    <xf numFmtId="0" fontId="35" fillId="33" borderId="10" xfId="0" applyFont="1" applyFill="1" applyBorder="1" applyAlignment="1"/>
    <xf numFmtId="164" fontId="33" fillId="0" borderId="10" xfId="42" applyFont="1" applyFill="1" applyBorder="1" applyAlignment="1">
      <alignment horizontal="right" vertical="center"/>
    </xf>
    <xf numFmtId="165" fontId="35" fillId="33" borderId="0" xfId="0" applyNumberFormat="1" applyFont="1" applyFill="1" applyAlignment="1"/>
    <xf numFmtId="43" fontId="35" fillId="33" borderId="0" xfId="0" applyNumberFormat="1" applyFont="1" applyFill="1" applyAlignment="1"/>
    <xf numFmtId="0" fontId="28" fillId="33" borderId="10" xfId="49" applyFont="1" applyFill="1" applyBorder="1" applyAlignment="1">
      <alignment vertical="center" wrapText="1"/>
    </xf>
    <xf numFmtId="0" fontId="35" fillId="33" borderId="11" xfId="0" applyFont="1" applyFill="1" applyBorder="1" applyAlignment="1">
      <alignment horizontal="center"/>
    </xf>
    <xf numFmtId="0" fontId="35" fillId="33" borderId="12" xfId="0" applyFont="1" applyFill="1" applyBorder="1" applyAlignment="1">
      <alignment horizontal="center"/>
    </xf>
    <xf numFmtId="0" fontId="36" fillId="33" borderId="10" xfId="49" applyFont="1" applyFill="1" applyBorder="1" applyAlignment="1">
      <alignment horizontal="center" vertical="center" wrapText="1"/>
    </xf>
    <xf numFmtId="0" fontId="37" fillId="33" borderId="0" xfId="0" applyFont="1" applyFill="1" applyAlignment="1"/>
    <xf numFmtId="0" fontId="28" fillId="33" borderId="11" xfId="49" applyFont="1" applyFill="1" applyBorder="1" applyAlignment="1">
      <alignment horizontal="center" vertical="center" wrapText="1"/>
    </xf>
    <xf numFmtId="0" fontId="28" fillId="33" borderId="10" xfId="49" applyFont="1" applyFill="1" applyBorder="1" applyAlignment="1">
      <alignment horizontal="center" vertical="center" wrapText="1"/>
    </xf>
    <xf numFmtId="43" fontId="37" fillId="33" borderId="0" xfId="48" applyFont="1" applyFill="1"/>
    <xf numFmtId="0" fontId="35" fillId="0" borderId="0" xfId="0" applyFont="1" applyAlignment="1"/>
    <xf numFmtId="166" fontId="35" fillId="33" borderId="10" xfId="48" applyNumberFormat="1" applyFont="1" applyFill="1" applyBorder="1"/>
    <xf numFmtId="166" fontId="35" fillId="33" borderId="10" xfId="0" applyNumberFormat="1" applyFont="1" applyFill="1" applyBorder="1" applyAlignment="1"/>
    <xf numFmtId="43" fontId="28" fillId="33" borderId="10" xfId="48" applyFont="1" applyFill="1" applyBorder="1" applyAlignment="1">
      <alignment horizontal="center" vertical="center" wrapText="1"/>
    </xf>
    <xf numFmtId="166" fontId="28" fillId="33" borderId="10" xfId="48" applyNumberFormat="1" applyFont="1" applyFill="1" applyBorder="1" applyAlignment="1">
      <alignment horizontal="center" vertical="center" wrapText="1"/>
    </xf>
    <xf numFmtId="0" fontId="28" fillId="33" borderId="12" xfId="49" applyFont="1" applyFill="1" applyBorder="1" applyAlignment="1">
      <alignment horizontal="center" vertical="center" wrapText="1"/>
    </xf>
    <xf numFmtId="0" fontId="35" fillId="33" borderId="12" xfId="0" applyFont="1" applyFill="1" applyBorder="1" applyAlignment="1"/>
    <xf numFmtId="0" fontId="35" fillId="34" borderId="0" xfId="0" applyFont="1" applyFill="1" applyAlignment="1"/>
    <xf numFmtId="43" fontId="35" fillId="33" borderId="10" xfId="48" applyFont="1" applyFill="1" applyBorder="1" applyAlignment="1">
      <alignment vertical="center"/>
    </xf>
    <xf numFmtId="166" fontId="35" fillId="33" borderId="10" xfId="48" applyNumberFormat="1" applyFont="1" applyFill="1" applyBorder="1" applyAlignment="1">
      <alignment vertical="center"/>
    </xf>
    <xf numFmtId="0" fontId="35" fillId="33" borderId="13" xfId="0" applyFont="1" applyFill="1" applyBorder="1" applyAlignment="1">
      <alignment horizontal="center"/>
    </xf>
    <xf numFmtId="0" fontId="38" fillId="0" borderId="10" xfId="0" applyFont="1" applyBorder="1" applyAlignment="1">
      <alignment horizontal="center" vertical="center" wrapText="1"/>
    </xf>
    <xf numFmtId="164" fontId="39" fillId="0" borderId="10" xfId="44" applyFont="1" applyBorder="1" applyAlignment="1">
      <alignment horizontal="right" vertical="center"/>
    </xf>
    <xf numFmtId="0" fontId="22" fillId="33" borderId="10" xfId="49" applyFont="1" applyFill="1" applyBorder="1" applyAlignment="1">
      <alignment horizontal="center" vertical="center" wrapText="1"/>
    </xf>
    <xf numFmtId="0" fontId="40" fillId="33" borderId="10" xfId="49" applyFont="1" applyFill="1" applyBorder="1" applyAlignment="1">
      <alignment horizontal="center" vertical="center" wrapText="1"/>
    </xf>
    <xf numFmtId="166" fontId="25" fillId="33" borderId="10" xfId="51" applyNumberFormat="1" applyFont="1" applyFill="1" applyBorder="1" applyAlignment="1">
      <alignment horizontal="center" vertical="center"/>
    </xf>
    <xf numFmtId="0" fontId="23" fillId="33" borderId="10" xfId="49" applyFont="1" applyFill="1" applyBorder="1" applyAlignment="1">
      <alignment horizontal="center" vertical="center" wrapText="1"/>
    </xf>
    <xf numFmtId="0" fontId="27" fillId="33" borderId="10" xfId="49" applyFont="1" applyFill="1" applyBorder="1" applyAlignment="1">
      <alignment horizontal="left" vertical="center" wrapText="1"/>
    </xf>
    <xf numFmtId="165" fontId="27" fillId="33" borderId="10" xfId="51" applyNumberFormat="1" applyFont="1" applyFill="1" applyBorder="1" applyAlignment="1">
      <alignment vertical="center"/>
    </xf>
    <xf numFmtId="167" fontId="25" fillId="33" borderId="10" xfId="0" applyNumberFormat="1" applyFont="1" applyFill="1" applyBorder="1" applyAlignment="1" applyProtection="1">
      <alignment horizontal="left" vertical="center" wrapText="1"/>
      <protection locked="0"/>
    </xf>
    <xf numFmtId="0" fontId="22" fillId="33" borderId="10" xfId="49" applyFont="1" applyFill="1" applyBorder="1" applyAlignment="1">
      <alignment horizontal="left" vertical="center" wrapText="1"/>
    </xf>
    <xf numFmtId="0" fontId="42" fillId="33" borderId="10" xfId="52" applyFont="1" applyFill="1" applyBorder="1"/>
    <xf numFmtId="0" fontId="43" fillId="33" borderId="10" xfId="52" applyFont="1" applyFill="1" applyBorder="1"/>
    <xf numFmtId="167" fontId="22" fillId="0" borderId="0" xfId="0" applyNumberFormat="1" applyFont="1">
      <alignment horizontal="left" vertical="top" wrapText="1"/>
    </xf>
    <xf numFmtId="0" fontId="25" fillId="33" borderId="10" xfId="49" applyFont="1" applyFill="1" applyBorder="1" applyAlignment="1">
      <alignment horizontal="left" vertical="center" wrapText="1"/>
    </xf>
    <xf numFmtId="165" fontId="25" fillId="33" borderId="10" xfId="51" applyNumberFormat="1" applyFont="1" applyFill="1" applyBorder="1" applyAlignment="1">
      <alignment vertical="center"/>
    </xf>
    <xf numFmtId="9" fontId="25" fillId="33" borderId="10" xfId="50" applyFont="1" applyFill="1" applyBorder="1" applyAlignment="1">
      <alignment horizontal="center" vertical="center"/>
    </xf>
    <xf numFmtId="166" fontId="27" fillId="33" borderId="10" xfId="51" applyNumberFormat="1" applyFont="1" applyFill="1" applyBorder="1" applyAlignment="1">
      <alignment vertical="center"/>
    </xf>
    <xf numFmtId="0" fontId="25" fillId="33" borderId="10" xfId="52" applyFont="1" applyFill="1" applyBorder="1" applyAlignment="1">
      <alignment vertical="center" wrapText="1"/>
    </xf>
    <xf numFmtId="0" fontId="44" fillId="33" borderId="10" xfId="52" applyFont="1" applyFill="1" applyBorder="1"/>
    <xf numFmtId="164" fontId="27" fillId="0" borderId="10" xfId="43" applyFont="1" applyBorder="1">
      <alignment horizontal="right" vertical="top"/>
    </xf>
    <xf numFmtId="0" fontId="22" fillId="0" borderId="10" xfId="0" applyFont="1" applyBorder="1" applyAlignment="1">
      <alignment horizontal="left" vertical="center" wrapText="1"/>
    </xf>
    <xf numFmtId="164" fontId="22" fillId="0" borderId="10" xfId="42" applyFont="1" applyBorder="1" applyAlignment="1">
      <alignment horizontal="right" vertical="center"/>
    </xf>
    <xf numFmtId="164" fontId="27" fillId="0" borderId="10" xfId="43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 wrapText="1"/>
    </xf>
    <xf numFmtId="0" fontId="35" fillId="33" borderId="12" xfId="0" applyFont="1" applyFill="1" applyBorder="1" applyAlignment="1">
      <alignment horizontal="center"/>
    </xf>
    <xf numFmtId="0" fontId="35" fillId="33" borderId="11" xfId="0" applyFont="1" applyFill="1" applyBorder="1" applyAlignment="1">
      <alignment horizontal="center"/>
    </xf>
    <xf numFmtId="0" fontId="35" fillId="33" borderId="10" xfId="0" applyFont="1" applyFill="1" applyBorder="1" applyAlignment="1">
      <alignment horizontal="center"/>
    </xf>
    <xf numFmtId="0" fontId="35" fillId="33" borderId="13" xfId="0" applyFont="1" applyFill="1" applyBorder="1" applyAlignment="1">
      <alignment horizontal="center"/>
    </xf>
    <xf numFmtId="0" fontId="28" fillId="33" borderId="12" xfId="49" applyFont="1" applyFill="1" applyBorder="1" applyAlignment="1">
      <alignment horizontal="center" vertical="center" wrapText="1"/>
    </xf>
    <xf numFmtId="0" fontId="28" fillId="33" borderId="11" xfId="49" applyFont="1" applyFill="1" applyBorder="1" applyAlignment="1">
      <alignment horizontal="center" vertical="center" wrapText="1"/>
    </xf>
    <xf numFmtId="0" fontId="28" fillId="33" borderId="13" xfId="49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right" vertical="top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8" builtinId="3"/>
    <cellStyle name="Comma 19" xfId="5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7"/>
    <cellStyle name="Normal" xfId="0" builtinId="0" customBuiltin="1"/>
    <cellStyle name="Normal 10 3" xfId="52"/>
    <cellStyle name="Normal 2 4" xfId="49"/>
    <cellStyle name="Normal 5 3 7" xfId="46"/>
    <cellStyle name="Note" xfId="15" builtinId="10" customBuiltin="1"/>
    <cellStyle name="Output" xfId="10" builtinId="21" customBuiltin="1"/>
    <cellStyle name="Percent" xfId="50" builtinId="5"/>
    <cellStyle name="SN_241" xfId="42"/>
    <cellStyle name="SN_b" xfId="44"/>
    <cellStyle name="SN_it" xfId="43"/>
    <cellStyle name="SN10_bold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1065"/>
  <sheetViews>
    <sheetView tabSelected="1" zoomScaleNormal="100" workbookViewId="0">
      <selection activeCell="A2" sqref="A2:G2"/>
    </sheetView>
  </sheetViews>
  <sheetFormatPr defaultRowHeight="16.5" x14ac:dyDescent="0.25"/>
  <cols>
    <col min="1" max="1" width="12" style="2" customWidth="1"/>
    <col min="2" max="2" width="9.5703125" style="2" customWidth="1"/>
    <col min="3" max="3" width="76.140625" style="2" customWidth="1"/>
    <col min="4" max="7" width="18.140625" style="25" customWidth="1"/>
    <col min="8" max="8" width="16.85546875" style="2" customWidth="1"/>
    <col min="9" max="9" width="16.42578125" style="2" customWidth="1"/>
    <col min="10" max="10" width="15.85546875" style="2" customWidth="1"/>
    <col min="11" max="11" width="21.28515625" style="2" customWidth="1"/>
    <col min="12" max="12" width="12.28515625" style="2" bestFit="1" customWidth="1"/>
    <col min="13" max="16384" width="9.140625" style="2"/>
  </cols>
  <sheetData>
    <row r="1" spans="1:12" ht="39.950000000000003" customHeight="1" x14ac:dyDescent="0.25">
      <c r="B1" s="1"/>
      <c r="C1" s="1"/>
      <c r="D1" s="20"/>
      <c r="E1" s="20"/>
      <c r="F1" s="20"/>
      <c r="G1" s="21" t="s">
        <v>0</v>
      </c>
    </row>
    <row r="2" spans="1:12" ht="99.95" customHeight="1" x14ac:dyDescent="0.25">
      <c r="A2" s="96" t="s">
        <v>297</v>
      </c>
      <c r="B2" s="96"/>
      <c r="C2" s="96"/>
      <c r="D2" s="96"/>
      <c r="E2" s="96"/>
      <c r="F2" s="96"/>
      <c r="G2" s="96"/>
    </row>
    <row r="3" spans="1:12" x14ac:dyDescent="0.25">
      <c r="A3" s="99" t="s">
        <v>1</v>
      </c>
      <c r="B3" s="99"/>
      <c r="C3" s="99"/>
      <c r="D3" s="99"/>
      <c r="E3" s="99"/>
      <c r="F3" s="99"/>
      <c r="G3" s="99"/>
    </row>
    <row r="4" spans="1:12" ht="30" customHeight="1" x14ac:dyDescent="0.25">
      <c r="A4" s="97" t="s">
        <v>2</v>
      </c>
      <c r="B4" s="97"/>
      <c r="C4" s="97" t="s">
        <v>3</v>
      </c>
      <c r="D4" s="98" t="s">
        <v>4</v>
      </c>
      <c r="E4" s="98" t="s">
        <v>5</v>
      </c>
      <c r="F4" s="98" t="s">
        <v>6</v>
      </c>
      <c r="G4" s="98" t="s">
        <v>7</v>
      </c>
    </row>
    <row r="5" spans="1:12" ht="33" x14ac:dyDescent="0.25">
      <c r="A5" s="3" t="s">
        <v>8</v>
      </c>
      <c r="B5" s="3" t="s">
        <v>9</v>
      </c>
      <c r="C5" s="97"/>
      <c r="D5" s="98"/>
      <c r="E5" s="98"/>
      <c r="F5" s="98"/>
      <c r="G5" s="98"/>
      <c r="I5" s="77"/>
      <c r="J5" s="77"/>
      <c r="K5" s="77"/>
      <c r="L5" s="77"/>
    </row>
    <row r="6" spans="1:12" ht="30.75" customHeight="1" x14ac:dyDescent="0.25">
      <c r="A6" s="12"/>
      <c r="B6" s="12"/>
      <c r="C6" s="3" t="s">
        <v>10</v>
      </c>
      <c r="D6" s="4">
        <f>D8+D13+D18+D41+D46+D51+D56+D173+D280+D297+D305+D310+D324+D843+D851+D865+D875+D880+D894+D899+D904+D912+D917+D925+D936+D941+D946+D951+D959+D964+D1001+D1006+D1011+D1016+D1021+D1026+D1031+D1036+D1041+D1046+D1051+D1056+D1061</f>
        <v>134023068.59999999</v>
      </c>
      <c r="E6" s="4">
        <f>E8+E13+E18+E41+E46+E51+E56+E173+E280+E297+E305+E310+E324+E843+E851+E865+E875+E880+E894+E899+E904+E912+E917+E925+E936+E941+E946+E951+E959+E964+E1001+E1006+E1011+E1016+E1021+E1026+E1031+E1036+E1041+E1046+E1051+E1056+E1061</f>
        <v>273572381</v>
      </c>
      <c r="F6" s="4">
        <f>F8+F13+F18+F41+F46+F51+F56+F173+F280+F297+F305+F310+F324+F843+F851+F865+F875+F880+F894+F899+F904+F912+F917+F925+F936+F941+F946+F951+F959+F964+F1001+F1006+F1011+F1016+F1021+F1026+F1031+F1036+F1041+F1046+F1051+F1056+F1061</f>
        <v>418169195.19999999</v>
      </c>
      <c r="G6" s="4">
        <f>G8+G13+G18+G41+G46+G51+G56+G173+G280+G297+G305+G310+G324+G843+G851+G865+G875+G880+G894+G899+G904+G912+G917+G925+G936+G941+G946+G951+G959+G964+G1001+G1006+G1011+G1016+G1021+G1026+G1031+G1036+G1041+G1046+G1051+G1056+G1061</f>
        <v>545604936.60000002</v>
      </c>
    </row>
    <row r="7" spans="1:12" x14ac:dyDescent="0.25">
      <c r="A7" s="12"/>
      <c r="B7" s="12"/>
      <c r="C7" s="5" t="s">
        <v>11</v>
      </c>
      <c r="D7" s="22"/>
      <c r="E7" s="22"/>
      <c r="F7" s="22"/>
      <c r="G7" s="22"/>
    </row>
    <row r="8" spans="1:12" x14ac:dyDescent="0.25">
      <c r="A8" s="12"/>
      <c r="B8" s="12"/>
      <c r="C8" s="6" t="s">
        <v>12</v>
      </c>
      <c r="D8" s="7">
        <v>1767</v>
      </c>
      <c r="E8" s="7">
        <v>5302</v>
      </c>
      <c r="F8" s="7">
        <v>41652</v>
      </c>
      <c r="G8" s="7">
        <v>41652</v>
      </c>
    </row>
    <row r="9" spans="1:12" x14ac:dyDescent="0.25">
      <c r="A9" s="12"/>
      <c r="B9" s="12"/>
      <c r="C9" s="5" t="s">
        <v>13</v>
      </c>
      <c r="D9" s="22"/>
      <c r="E9" s="22"/>
      <c r="F9" s="22"/>
      <c r="G9" s="22"/>
    </row>
    <row r="10" spans="1:12" ht="33" x14ac:dyDescent="0.25">
      <c r="A10" s="12" t="s">
        <v>14</v>
      </c>
      <c r="B10" s="12" t="s">
        <v>15</v>
      </c>
      <c r="C10" s="5" t="s">
        <v>16</v>
      </c>
      <c r="D10" s="8">
        <v>1767</v>
      </c>
      <c r="E10" s="8">
        <v>5302</v>
      </c>
      <c r="F10" s="8">
        <v>41652</v>
      </c>
      <c r="G10" s="8">
        <v>41652</v>
      </c>
    </row>
    <row r="11" spans="1:12" x14ac:dyDescent="0.25">
      <c r="A11" s="12"/>
      <c r="B11" s="12"/>
      <c r="C11" s="9" t="s">
        <v>17</v>
      </c>
      <c r="D11" s="22"/>
      <c r="E11" s="22"/>
      <c r="F11" s="22"/>
      <c r="G11" s="22"/>
    </row>
    <row r="12" spans="1:12" x14ac:dyDescent="0.25">
      <c r="A12" s="12"/>
      <c r="B12" s="12"/>
      <c r="C12" s="10" t="s">
        <v>12</v>
      </c>
      <c r="D12" s="11">
        <v>1767</v>
      </c>
      <c r="E12" s="11">
        <v>5302</v>
      </c>
      <c r="F12" s="11">
        <v>41652</v>
      </c>
      <c r="G12" s="11">
        <v>41652</v>
      </c>
    </row>
    <row r="13" spans="1:12" x14ac:dyDescent="0.25">
      <c r="A13" s="12"/>
      <c r="B13" s="12"/>
      <c r="C13" s="6" t="s">
        <v>18</v>
      </c>
      <c r="D13" s="7">
        <v>77270.3</v>
      </c>
      <c r="E13" s="7">
        <v>128783.8</v>
      </c>
      <c r="F13" s="7">
        <v>257567.5</v>
      </c>
      <c r="G13" s="7">
        <v>257567.5</v>
      </c>
    </row>
    <row r="14" spans="1:12" x14ac:dyDescent="0.25">
      <c r="A14" s="12"/>
      <c r="B14" s="12"/>
      <c r="C14" s="5" t="s">
        <v>13</v>
      </c>
      <c r="D14" s="22"/>
      <c r="E14" s="22"/>
      <c r="F14" s="22"/>
      <c r="G14" s="22"/>
    </row>
    <row r="15" spans="1:12" x14ac:dyDescent="0.25">
      <c r="A15" s="12" t="s">
        <v>19</v>
      </c>
      <c r="B15" s="12" t="s">
        <v>15</v>
      </c>
      <c r="C15" s="5" t="s">
        <v>20</v>
      </c>
      <c r="D15" s="8">
        <v>77270.3</v>
      </c>
      <c r="E15" s="8">
        <v>128783.8</v>
      </c>
      <c r="F15" s="8">
        <v>257567.5</v>
      </c>
      <c r="G15" s="8">
        <v>257567.5</v>
      </c>
    </row>
    <row r="16" spans="1:12" x14ac:dyDescent="0.25">
      <c r="A16" s="12"/>
      <c r="B16" s="12"/>
      <c r="C16" s="9" t="s">
        <v>17</v>
      </c>
      <c r="D16" s="22"/>
      <c r="E16" s="22"/>
      <c r="F16" s="22"/>
      <c r="G16" s="22"/>
    </row>
    <row r="17" spans="1:7" x14ac:dyDescent="0.25">
      <c r="A17" s="12"/>
      <c r="B17" s="12"/>
      <c r="C17" s="10" t="s">
        <v>18</v>
      </c>
      <c r="D17" s="11">
        <v>77270.3</v>
      </c>
      <c r="E17" s="11">
        <v>128783.8</v>
      </c>
      <c r="F17" s="11">
        <v>257567.5</v>
      </c>
      <c r="G17" s="11">
        <v>257567.5</v>
      </c>
    </row>
    <row r="18" spans="1:7" x14ac:dyDescent="0.25">
      <c r="A18" s="12"/>
      <c r="B18" s="12"/>
      <c r="C18" s="6" t="s">
        <v>21</v>
      </c>
      <c r="D18" s="7">
        <v>103679.2</v>
      </c>
      <c r="E18" s="7">
        <v>195716.1</v>
      </c>
      <c r="F18" s="7">
        <v>242051</v>
      </c>
      <c r="G18" s="7">
        <v>290160.7</v>
      </c>
    </row>
    <row r="19" spans="1:7" x14ac:dyDescent="0.25">
      <c r="A19" s="12"/>
      <c r="B19" s="12"/>
      <c r="C19" s="5" t="s">
        <v>13</v>
      </c>
      <c r="D19" s="22"/>
      <c r="E19" s="22"/>
      <c r="F19" s="22"/>
      <c r="G19" s="22"/>
    </row>
    <row r="20" spans="1:7" ht="33" x14ac:dyDescent="0.25">
      <c r="A20" s="12" t="s">
        <v>22</v>
      </c>
      <c r="B20" s="12" t="s">
        <v>23</v>
      </c>
      <c r="C20" s="5" t="s">
        <v>24</v>
      </c>
      <c r="D20" s="8">
        <v>15000</v>
      </c>
      <c r="E20" s="8">
        <v>20000</v>
      </c>
      <c r="F20" s="8">
        <v>25000</v>
      </c>
      <c r="G20" s="8">
        <v>25000</v>
      </c>
    </row>
    <row r="21" spans="1:7" x14ac:dyDescent="0.25">
      <c r="A21" s="12"/>
      <c r="B21" s="12"/>
      <c r="C21" s="9" t="s">
        <v>17</v>
      </c>
      <c r="D21" s="22"/>
      <c r="E21" s="22"/>
      <c r="F21" s="22"/>
      <c r="G21" s="22"/>
    </row>
    <row r="22" spans="1:7" x14ac:dyDescent="0.25">
      <c r="A22" s="12"/>
      <c r="B22" s="12"/>
      <c r="C22" s="10" t="s">
        <v>21</v>
      </c>
      <c r="D22" s="11">
        <v>15000</v>
      </c>
      <c r="E22" s="11">
        <v>20000</v>
      </c>
      <c r="F22" s="11">
        <v>25000</v>
      </c>
      <c r="G22" s="11">
        <v>25000</v>
      </c>
    </row>
    <row r="23" spans="1:7" ht="33" x14ac:dyDescent="0.25">
      <c r="A23" s="12" t="s">
        <v>25</v>
      </c>
      <c r="B23" s="12" t="s">
        <v>15</v>
      </c>
      <c r="C23" s="5" t="s">
        <v>26</v>
      </c>
      <c r="D23" s="8">
        <v>54869</v>
      </c>
      <c r="E23" s="8">
        <v>70175</v>
      </c>
      <c r="F23" s="8">
        <v>70175</v>
      </c>
      <c r="G23" s="8">
        <v>70175</v>
      </c>
    </row>
    <row r="24" spans="1:7" x14ac:dyDescent="0.25">
      <c r="A24" s="12"/>
      <c r="B24" s="12"/>
      <c r="C24" s="9" t="s">
        <v>17</v>
      </c>
      <c r="D24" s="22"/>
      <c r="E24" s="22"/>
      <c r="F24" s="22"/>
      <c r="G24" s="22"/>
    </row>
    <row r="25" spans="1:7" x14ac:dyDescent="0.25">
      <c r="A25" s="12"/>
      <c r="B25" s="12"/>
      <c r="C25" s="10" t="s">
        <v>21</v>
      </c>
      <c r="D25" s="11">
        <v>54869</v>
      </c>
      <c r="E25" s="11">
        <v>70175</v>
      </c>
      <c r="F25" s="11">
        <v>70175</v>
      </c>
      <c r="G25" s="11">
        <v>70175</v>
      </c>
    </row>
    <row r="26" spans="1:7" ht="33" x14ac:dyDescent="0.25">
      <c r="A26" s="12" t="s">
        <v>25</v>
      </c>
      <c r="B26" s="12" t="s">
        <v>23</v>
      </c>
      <c r="C26" s="5" t="s">
        <v>27</v>
      </c>
      <c r="D26" s="8">
        <v>0</v>
      </c>
      <c r="E26" s="8">
        <v>3846.4</v>
      </c>
      <c r="F26" s="8">
        <v>4748.7</v>
      </c>
      <c r="G26" s="8">
        <v>4748.7</v>
      </c>
    </row>
    <row r="27" spans="1:7" x14ac:dyDescent="0.25">
      <c r="A27" s="12"/>
      <c r="B27" s="12"/>
      <c r="C27" s="9" t="s">
        <v>17</v>
      </c>
      <c r="D27" s="22"/>
      <c r="E27" s="22"/>
      <c r="F27" s="22"/>
      <c r="G27" s="22"/>
    </row>
    <row r="28" spans="1:7" x14ac:dyDescent="0.25">
      <c r="A28" s="12"/>
      <c r="B28" s="12"/>
      <c r="C28" s="10" t="s">
        <v>21</v>
      </c>
      <c r="D28" s="11">
        <v>0</v>
      </c>
      <c r="E28" s="11">
        <v>3846.4</v>
      </c>
      <c r="F28" s="11">
        <v>4748.7</v>
      </c>
      <c r="G28" s="11">
        <v>4748.7</v>
      </c>
    </row>
    <row r="29" spans="1:7" ht="33" x14ac:dyDescent="0.25">
      <c r="A29" s="12" t="s">
        <v>25</v>
      </c>
      <c r="B29" s="12" t="s">
        <v>28</v>
      </c>
      <c r="C29" s="5" t="s">
        <v>29</v>
      </c>
      <c r="D29" s="8">
        <v>2644.2</v>
      </c>
      <c r="E29" s="8">
        <v>9254.7000000000007</v>
      </c>
      <c r="F29" s="8">
        <v>17187.3</v>
      </c>
      <c r="G29" s="8">
        <v>26442</v>
      </c>
    </row>
    <row r="30" spans="1:7" x14ac:dyDescent="0.25">
      <c r="A30" s="12"/>
      <c r="B30" s="12"/>
      <c r="C30" s="9" t="s">
        <v>17</v>
      </c>
      <c r="D30" s="22"/>
      <c r="E30" s="22"/>
      <c r="F30" s="22"/>
      <c r="G30" s="22"/>
    </row>
    <row r="31" spans="1:7" x14ac:dyDescent="0.25">
      <c r="A31" s="12"/>
      <c r="B31" s="12"/>
      <c r="C31" s="10" t="s">
        <v>21</v>
      </c>
      <c r="D31" s="11">
        <v>2644.2</v>
      </c>
      <c r="E31" s="11">
        <v>9254.7000000000007</v>
      </c>
      <c r="F31" s="11">
        <v>17187.3</v>
      </c>
      <c r="G31" s="11">
        <v>26442</v>
      </c>
    </row>
    <row r="32" spans="1:7" ht="49.5" x14ac:dyDescent="0.25">
      <c r="A32" s="12" t="s">
        <v>25</v>
      </c>
      <c r="B32" s="12" t="s">
        <v>30</v>
      </c>
      <c r="C32" s="5" t="s">
        <v>31</v>
      </c>
      <c r="D32" s="8">
        <v>0</v>
      </c>
      <c r="E32" s="8">
        <v>25000</v>
      </c>
      <c r="F32" s="8">
        <v>25000</v>
      </c>
      <c r="G32" s="8">
        <v>25000</v>
      </c>
    </row>
    <row r="33" spans="1:7" x14ac:dyDescent="0.25">
      <c r="A33" s="12"/>
      <c r="B33" s="12"/>
      <c r="C33" s="9" t="s">
        <v>17</v>
      </c>
      <c r="D33" s="22"/>
      <c r="E33" s="22"/>
      <c r="F33" s="22"/>
      <c r="G33" s="22"/>
    </row>
    <row r="34" spans="1:7" x14ac:dyDescent="0.25">
      <c r="A34" s="12"/>
      <c r="B34" s="12"/>
      <c r="C34" s="10" t="s">
        <v>21</v>
      </c>
      <c r="D34" s="11">
        <v>0</v>
      </c>
      <c r="E34" s="11">
        <v>25000</v>
      </c>
      <c r="F34" s="11">
        <v>25000</v>
      </c>
      <c r="G34" s="11">
        <v>25000</v>
      </c>
    </row>
    <row r="35" spans="1:7" ht="49.5" x14ac:dyDescent="0.25">
      <c r="A35" s="12" t="s">
        <v>25</v>
      </c>
      <c r="B35" s="12" t="s">
        <v>32</v>
      </c>
      <c r="C35" s="5" t="s">
        <v>33</v>
      </c>
      <c r="D35" s="8">
        <v>5166</v>
      </c>
      <c r="E35" s="8">
        <v>8940</v>
      </c>
      <c r="F35" s="8">
        <v>8940</v>
      </c>
      <c r="G35" s="8">
        <v>8940</v>
      </c>
    </row>
    <row r="36" spans="1:7" x14ac:dyDescent="0.25">
      <c r="A36" s="12"/>
      <c r="B36" s="12"/>
      <c r="C36" s="9" t="s">
        <v>17</v>
      </c>
      <c r="D36" s="22"/>
      <c r="E36" s="22"/>
      <c r="F36" s="22"/>
      <c r="G36" s="22"/>
    </row>
    <row r="37" spans="1:7" x14ac:dyDescent="0.25">
      <c r="A37" s="12"/>
      <c r="B37" s="12"/>
      <c r="C37" s="10" t="s">
        <v>21</v>
      </c>
      <c r="D37" s="11">
        <v>5166</v>
      </c>
      <c r="E37" s="11">
        <v>8940</v>
      </c>
      <c r="F37" s="11">
        <v>8940</v>
      </c>
      <c r="G37" s="11">
        <v>8940</v>
      </c>
    </row>
    <row r="38" spans="1:7" ht="33" x14ac:dyDescent="0.25">
      <c r="A38" s="12" t="s">
        <v>25</v>
      </c>
      <c r="B38" s="12" t="s">
        <v>34</v>
      </c>
      <c r="C38" s="5" t="s">
        <v>35</v>
      </c>
      <c r="D38" s="8">
        <v>26000</v>
      </c>
      <c r="E38" s="8">
        <v>58500</v>
      </c>
      <c r="F38" s="8">
        <v>91000</v>
      </c>
      <c r="G38" s="8">
        <v>129855</v>
      </c>
    </row>
    <row r="39" spans="1:7" x14ac:dyDescent="0.25">
      <c r="A39" s="12"/>
      <c r="B39" s="12"/>
      <c r="C39" s="9" t="s">
        <v>17</v>
      </c>
      <c r="D39" s="22"/>
      <c r="E39" s="22"/>
      <c r="F39" s="22"/>
      <c r="G39" s="22"/>
    </row>
    <row r="40" spans="1:7" x14ac:dyDescent="0.25">
      <c r="A40" s="12"/>
      <c r="B40" s="12"/>
      <c r="C40" s="10" t="s">
        <v>21</v>
      </c>
      <c r="D40" s="11">
        <v>26000</v>
      </c>
      <c r="E40" s="11">
        <v>58500</v>
      </c>
      <c r="F40" s="11">
        <v>91000</v>
      </c>
      <c r="G40" s="11">
        <v>129855</v>
      </c>
    </row>
    <row r="41" spans="1:7" x14ac:dyDescent="0.25">
      <c r="A41" s="12"/>
      <c r="B41" s="12"/>
      <c r="C41" s="6" t="s">
        <v>36</v>
      </c>
      <c r="D41" s="7">
        <v>1500</v>
      </c>
      <c r="E41" s="7">
        <v>1500</v>
      </c>
      <c r="F41" s="7">
        <v>1500</v>
      </c>
      <c r="G41" s="7">
        <v>1500</v>
      </c>
    </row>
    <row r="42" spans="1:7" x14ac:dyDescent="0.25">
      <c r="A42" s="12"/>
      <c r="B42" s="12"/>
      <c r="C42" s="5" t="s">
        <v>13</v>
      </c>
      <c r="D42" s="22"/>
      <c r="E42" s="22"/>
      <c r="F42" s="22"/>
      <c r="G42" s="22"/>
    </row>
    <row r="43" spans="1:7" ht="33" x14ac:dyDescent="0.25">
      <c r="A43" s="12" t="s">
        <v>37</v>
      </c>
      <c r="B43" s="12" t="s">
        <v>15</v>
      </c>
      <c r="C43" s="5" t="s">
        <v>38</v>
      </c>
      <c r="D43" s="8">
        <v>1500</v>
      </c>
      <c r="E43" s="8">
        <v>1500</v>
      </c>
      <c r="F43" s="8">
        <v>1500</v>
      </c>
      <c r="G43" s="8">
        <v>1500</v>
      </c>
    </row>
    <row r="44" spans="1:7" x14ac:dyDescent="0.25">
      <c r="A44" s="12"/>
      <c r="B44" s="12"/>
      <c r="C44" s="9" t="s">
        <v>17</v>
      </c>
      <c r="D44" s="22"/>
      <c r="E44" s="22"/>
      <c r="F44" s="22"/>
      <c r="G44" s="22"/>
    </row>
    <row r="45" spans="1:7" x14ac:dyDescent="0.25">
      <c r="A45" s="12"/>
      <c r="B45" s="12"/>
      <c r="C45" s="10" t="s">
        <v>36</v>
      </c>
      <c r="D45" s="11">
        <v>1500</v>
      </c>
      <c r="E45" s="11">
        <v>1500</v>
      </c>
      <c r="F45" s="11">
        <v>1500</v>
      </c>
      <c r="G45" s="11">
        <v>1500</v>
      </c>
    </row>
    <row r="46" spans="1:7" x14ac:dyDescent="0.25">
      <c r="A46" s="12"/>
      <c r="B46" s="12"/>
      <c r="C46" s="6" t="s">
        <v>39</v>
      </c>
      <c r="D46" s="7">
        <v>33555.699999999997</v>
      </c>
      <c r="E46" s="7">
        <v>117444.9</v>
      </c>
      <c r="F46" s="7">
        <v>201334.1</v>
      </c>
      <c r="G46" s="7">
        <v>335556.6</v>
      </c>
    </row>
    <row r="47" spans="1:7" x14ac:dyDescent="0.25">
      <c r="A47" s="12"/>
      <c r="B47" s="12"/>
      <c r="C47" s="5" t="s">
        <v>13</v>
      </c>
      <c r="D47" s="22"/>
      <c r="E47" s="22"/>
      <c r="F47" s="22"/>
      <c r="G47" s="22"/>
    </row>
    <row r="48" spans="1:7" ht="33" x14ac:dyDescent="0.25">
      <c r="A48" s="12" t="s">
        <v>40</v>
      </c>
      <c r="B48" s="12" t="s">
        <v>15</v>
      </c>
      <c r="C48" s="5" t="s">
        <v>41</v>
      </c>
      <c r="D48" s="8">
        <v>33555.699999999997</v>
      </c>
      <c r="E48" s="8">
        <v>117444.9</v>
      </c>
      <c r="F48" s="8">
        <v>201334.1</v>
      </c>
      <c r="G48" s="8">
        <v>335556.6</v>
      </c>
    </row>
    <row r="49" spans="1:11" x14ac:dyDescent="0.25">
      <c r="A49" s="12"/>
      <c r="B49" s="12"/>
      <c r="C49" s="9" t="s">
        <v>17</v>
      </c>
      <c r="D49" s="22"/>
      <c r="E49" s="22"/>
      <c r="F49" s="22"/>
      <c r="G49" s="22"/>
    </row>
    <row r="50" spans="1:11" x14ac:dyDescent="0.25">
      <c r="A50" s="12"/>
      <c r="B50" s="12"/>
      <c r="C50" s="10" t="s">
        <v>42</v>
      </c>
      <c r="D50" s="11">
        <v>33555.699999999997</v>
      </c>
      <c r="E50" s="11">
        <v>117444.9</v>
      </c>
      <c r="F50" s="11">
        <v>201334.1</v>
      </c>
      <c r="G50" s="11">
        <v>335556.6</v>
      </c>
    </row>
    <row r="51" spans="1:11" x14ac:dyDescent="0.25">
      <c r="A51" s="12"/>
      <c r="B51" s="12"/>
      <c r="C51" s="6" t="s">
        <v>43</v>
      </c>
      <c r="D51" s="7">
        <v>12437.5</v>
      </c>
      <c r="E51" s="7">
        <v>24875</v>
      </c>
      <c r="F51" s="7">
        <v>37312.5</v>
      </c>
      <c r="G51" s="7">
        <v>49750</v>
      </c>
    </row>
    <row r="52" spans="1:11" x14ac:dyDescent="0.25">
      <c r="A52" s="12"/>
      <c r="B52" s="12"/>
      <c r="C52" s="5" t="s">
        <v>13</v>
      </c>
      <c r="D52" s="22"/>
      <c r="E52" s="22"/>
      <c r="F52" s="22"/>
      <c r="G52" s="22"/>
    </row>
    <row r="53" spans="1:11" x14ac:dyDescent="0.25">
      <c r="A53" s="12" t="s">
        <v>44</v>
      </c>
      <c r="B53" s="12" t="s">
        <v>15</v>
      </c>
      <c r="C53" s="5" t="s">
        <v>45</v>
      </c>
      <c r="D53" s="8">
        <v>12437.5</v>
      </c>
      <c r="E53" s="8">
        <v>24875</v>
      </c>
      <c r="F53" s="8">
        <v>37312.5</v>
      </c>
      <c r="G53" s="8">
        <v>49750</v>
      </c>
    </row>
    <row r="54" spans="1:11" x14ac:dyDescent="0.25">
      <c r="A54" s="12"/>
      <c r="B54" s="12"/>
      <c r="C54" s="9" t="s">
        <v>17</v>
      </c>
      <c r="D54" s="22"/>
      <c r="E54" s="22"/>
      <c r="F54" s="22"/>
      <c r="G54" s="22"/>
    </row>
    <row r="55" spans="1:11" x14ac:dyDescent="0.25">
      <c r="A55" s="12"/>
      <c r="B55" s="12"/>
      <c r="C55" s="10" t="s">
        <v>43</v>
      </c>
      <c r="D55" s="11">
        <v>12437.5</v>
      </c>
      <c r="E55" s="11">
        <v>24875</v>
      </c>
      <c r="F55" s="11">
        <v>37312.5</v>
      </c>
      <c r="G55" s="11">
        <v>49750</v>
      </c>
    </row>
    <row r="56" spans="1:11" ht="33" x14ac:dyDescent="0.25">
      <c r="A56" s="12"/>
      <c r="B56" s="12"/>
      <c r="C56" s="6" t="s">
        <v>46</v>
      </c>
      <c r="D56" s="7">
        <v>5323059.0999999996</v>
      </c>
      <c r="E56" s="7">
        <v>19413731</v>
      </c>
      <c r="F56" s="7">
        <v>54617062.899999999</v>
      </c>
      <c r="G56" s="7">
        <v>89855470.900000006</v>
      </c>
      <c r="H56" s="77"/>
      <c r="I56" s="77"/>
      <c r="J56" s="77"/>
      <c r="K56" s="77"/>
    </row>
    <row r="57" spans="1:11" x14ac:dyDescent="0.25">
      <c r="A57" s="12"/>
      <c r="B57" s="12"/>
      <c r="C57" s="5" t="s">
        <v>13</v>
      </c>
      <c r="D57" s="22"/>
      <c r="E57" s="22"/>
      <c r="F57" s="22"/>
      <c r="G57" s="22"/>
    </row>
    <row r="58" spans="1:11" ht="49.5" x14ac:dyDescent="0.25">
      <c r="A58" s="12" t="s">
        <v>47</v>
      </c>
      <c r="B58" s="12" t="s">
        <v>15</v>
      </c>
      <c r="C58" s="5" t="s">
        <v>48</v>
      </c>
      <c r="D58" s="8">
        <v>20770</v>
      </c>
      <c r="E58" s="8">
        <v>20770</v>
      </c>
      <c r="F58" s="8">
        <v>20770</v>
      </c>
      <c r="G58" s="8">
        <v>20770</v>
      </c>
    </row>
    <row r="59" spans="1:11" x14ac:dyDescent="0.25">
      <c r="A59" s="12"/>
      <c r="B59" s="12"/>
      <c r="C59" s="9" t="s">
        <v>17</v>
      </c>
      <c r="D59" s="22"/>
      <c r="E59" s="22"/>
      <c r="F59" s="22"/>
      <c r="G59" s="22"/>
    </row>
    <row r="60" spans="1:11" ht="33" x14ac:dyDescent="0.25">
      <c r="A60" s="12"/>
      <c r="B60" s="12"/>
      <c r="C60" s="10" t="s">
        <v>46</v>
      </c>
      <c r="D60" s="11">
        <v>20770</v>
      </c>
      <c r="E60" s="11">
        <v>20770</v>
      </c>
      <c r="F60" s="11">
        <v>20770</v>
      </c>
      <c r="G60" s="11">
        <v>20770</v>
      </c>
    </row>
    <row r="61" spans="1:11" ht="22.5" customHeight="1" x14ac:dyDescent="0.25">
      <c r="A61" s="12" t="s">
        <v>49</v>
      </c>
      <c r="B61" s="12" t="s">
        <v>23</v>
      </c>
      <c r="C61" s="85" t="s">
        <v>50</v>
      </c>
      <c r="D61" s="8">
        <f t="shared" ref="D61:F61" si="0">+D63</f>
        <v>1606589.1</v>
      </c>
      <c r="E61" s="8">
        <f t="shared" si="0"/>
        <v>2558127.1</v>
      </c>
      <c r="F61" s="8">
        <f t="shared" si="0"/>
        <v>2671127.1</v>
      </c>
      <c r="G61" s="8">
        <f>+G63</f>
        <v>3124000</v>
      </c>
    </row>
    <row r="62" spans="1:11" ht="20.25" customHeight="1" x14ac:dyDescent="0.25">
      <c r="A62" s="12"/>
      <c r="B62" s="12"/>
      <c r="C62" s="9" t="s">
        <v>17</v>
      </c>
      <c r="D62" s="22"/>
      <c r="E62" s="22"/>
      <c r="F62" s="22"/>
      <c r="G62" s="22"/>
    </row>
    <row r="63" spans="1:11" ht="33" x14ac:dyDescent="0.25">
      <c r="A63" s="12"/>
      <c r="B63" s="12"/>
      <c r="C63" s="33" t="s">
        <v>51</v>
      </c>
      <c r="D63" s="84">
        <f t="shared" ref="D63:F63" si="1">SUM(D65:D81)</f>
        <v>1606589.1</v>
      </c>
      <c r="E63" s="84">
        <f t="shared" si="1"/>
        <v>2558127.1</v>
      </c>
      <c r="F63" s="84">
        <f t="shared" si="1"/>
        <v>2671127.1</v>
      </c>
      <c r="G63" s="84">
        <f>SUM(G65:G81)</f>
        <v>3124000</v>
      </c>
    </row>
    <row r="64" spans="1:11" ht="22.5" customHeight="1" x14ac:dyDescent="0.25">
      <c r="A64" s="12"/>
      <c r="B64" s="12"/>
      <c r="C64" s="9" t="s">
        <v>298</v>
      </c>
      <c r="D64" s="11"/>
      <c r="E64" s="11"/>
      <c r="F64" s="11"/>
      <c r="G64" s="11"/>
    </row>
    <row r="65" spans="1:7" ht="23.25" customHeight="1" x14ac:dyDescent="0.25">
      <c r="A65" s="12"/>
      <c r="B65" s="12"/>
      <c r="C65" s="13" t="s">
        <v>299</v>
      </c>
      <c r="D65" s="11">
        <v>100000</v>
      </c>
      <c r="E65" s="11">
        <v>250000</v>
      </c>
      <c r="F65" s="11">
        <v>363000</v>
      </c>
      <c r="G65" s="11">
        <v>363000</v>
      </c>
    </row>
    <row r="66" spans="1:7" ht="23.25" customHeight="1" x14ac:dyDescent="0.25">
      <c r="A66" s="12"/>
      <c r="B66" s="12"/>
      <c r="C66" s="14" t="s">
        <v>300</v>
      </c>
      <c r="D66" s="11">
        <v>200000</v>
      </c>
      <c r="E66" s="11">
        <v>300000</v>
      </c>
      <c r="F66" s="11">
        <v>300000</v>
      </c>
      <c r="G66" s="11">
        <v>416872.9</v>
      </c>
    </row>
    <row r="67" spans="1:7" ht="23.25" customHeight="1" x14ac:dyDescent="0.25">
      <c r="A67" s="12"/>
      <c r="B67" s="12"/>
      <c r="C67" s="14" t="s">
        <v>301</v>
      </c>
      <c r="D67" s="11">
        <v>80000</v>
      </c>
      <c r="E67" s="11">
        <v>130000</v>
      </c>
      <c r="F67" s="11">
        <v>130000</v>
      </c>
      <c r="G67" s="11">
        <v>130000</v>
      </c>
    </row>
    <row r="68" spans="1:7" ht="31.5" customHeight="1" x14ac:dyDescent="0.25">
      <c r="A68" s="12"/>
      <c r="B68" s="12"/>
      <c r="C68" s="14" t="s">
        <v>302</v>
      </c>
      <c r="D68" s="11">
        <v>100000</v>
      </c>
      <c r="E68" s="11">
        <v>166000</v>
      </c>
      <c r="F68" s="11">
        <v>166000</v>
      </c>
      <c r="G68" s="11">
        <v>166000</v>
      </c>
    </row>
    <row r="69" spans="1:7" ht="44.25" customHeight="1" x14ac:dyDescent="0.25">
      <c r="A69" s="12"/>
      <c r="B69" s="12"/>
      <c r="C69" s="14" t="s">
        <v>303</v>
      </c>
      <c r="D69" s="11">
        <v>80000</v>
      </c>
      <c r="E69" s="11">
        <v>130000</v>
      </c>
      <c r="F69" s="11">
        <v>130000</v>
      </c>
      <c r="G69" s="11">
        <v>130000</v>
      </c>
    </row>
    <row r="70" spans="1:7" ht="32.25" customHeight="1" x14ac:dyDescent="0.25">
      <c r="A70" s="12"/>
      <c r="B70" s="12"/>
      <c r="C70" s="14" t="s">
        <v>304</v>
      </c>
      <c r="D70" s="11">
        <v>15000</v>
      </c>
      <c r="E70" s="11">
        <v>41000</v>
      </c>
      <c r="F70" s="11">
        <v>41000</v>
      </c>
      <c r="G70" s="11">
        <v>41000</v>
      </c>
    </row>
    <row r="71" spans="1:7" ht="18.75" customHeight="1" x14ac:dyDescent="0.25">
      <c r="A71" s="12"/>
      <c r="B71" s="12"/>
      <c r="C71" s="14" t="s">
        <v>305</v>
      </c>
      <c r="D71" s="11">
        <v>11059</v>
      </c>
      <c r="E71" s="11">
        <v>32000</v>
      </c>
      <c r="F71" s="11">
        <v>32000</v>
      </c>
      <c r="G71" s="11">
        <v>32000</v>
      </c>
    </row>
    <row r="72" spans="1:7" ht="18.75" customHeight="1" x14ac:dyDescent="0.25">
      <c r="A72" s="12"/>
      <c r="B72" s="12"/>
      <c r="C72" s="14" t="s">
        <v>306</v>
      </c>
      <c r="D72" s="11">
        <v>64121.1</v>
      </c>
      <c r="E72" s="11">
        <v>182000</v>
      </c>
      <c r="F72" s="11">
        <v>182000</v>
      </c>
      <c r="G72" s="11">
        <v>182000</v>
      </c>
    </row>
    <row r="73" spans="1:7" ht="18.75" customHeight="1" x14ac:dyDescent="0.25">
      <c r="A73" s="12"/>
      <c r="B73" s="12"/>
      <c r="C73" s="14" t="s">
        <v>307</v>
      </c>
      <c r="D73" s="11">
        <v>12281.9</v>
      </c>
      <c r="E73" s="11">
        <v>35000</v>
      </c>
      <c r="F73" s="11">
        <v>35000</v>
      </c>
      <c r="G73" s="11">
        <v>35000</v>
      </c>
    </row>
    <row r="74" spans="1:7" ht="27" x14ac:dyDescent="0.25">
      <c r="A74" s="12"/>
      <c r="B74" s="12"/>
      <c r="C74" s="14" t="s">
        <v>308</v>
      </c>
      <c r="D74" s="11">
        <v>250000</v>
      </c>
      <c r="E74" s="11">
        <v>350000</v>
      </c>
      <c r="F74" s="11">
        <v>350000</v>
      </c>
      <c r="G74" s="11">
        <v>428000</v>
      </c>
    </row>
    <row r="75" spans="1:7" ht="30" customHeight="1" x14ac:dyDescent="0.25">
      <c r="A75" s="12"/>
      <c r="B75" s="12"/>
      <c r="C75" s="13" t="s">
        <v>309</v>
      </c>
      <c r="D75" s="11">
        <v>150000</v>
      </c>
      <c r="E75" s="11">
        <v>200000</v>
      </c>
      <c r="F75" s="11">
        <v>200000</v>
      </c>
      <c r="G75" s="11">
        <v>260000</v>
      </c>
    </row>
    <row r="76" spans="1:7" ht="28.5" customHeight="1" x14ac:dyDescent="0.25">
      <c r="A76" s="12"/>
      <c r="B76" s="12"/>
      <c r="C76" s="13" t="s">
        <v>310</v>
      </c>
      <c r="D76" s="11">
        <v>90000</v>
      </c>
      <c r="E76" s="11">
        <v>120000</v>
      </c>
      <c r="F76" s="11">
        <v>120000</v>
      </c>
      <c r="G76" s="11">
        <v>175000</v>
      </c>
    </row>
    <row r="77" spans="1:7" ht="22.5" customHeight="1" x14ac:dyDescent="0.25">
      <c r="A77" s="12"/>
      <c r="B77" s="12"/>
      <c r="C77" s="13" t="s">
        <v>311</v>
      </c>
      <c r="D77" s="11">
        <v>350000</v>
      </c>
      <c r="E77" s="11">
        <v>450000</v>
      </c>
      <c r="F77" s="11">
        <v>450000</v>
      </c>
      <c r="G77" s="11">
        <v>593000</v>
      </c>
    </row>
    <row r="78" spans="1:7" ht="18" customHeight="1" x14ac:dyDescent="0.25">
      <c r="A78" s="12"/>
      <c r="B78" s="12"/>
      <c r="C78" s="13" t="s">
        <v>312</v>
      </c>
      <c r="D78" s="11">
        <v>18000</v>
      </c>
      <c r="E78" s="11">
        <v>73000</v>
      </c>
      <c r="F78" s="11">
        <v>73000</v>
      </c>
      <c r="G78" s="11">
        <v>73000</v>
      </c>
    </row>
    <row r="79" spans="1:7" ht="30" customHeight="1" x14ac:dyDescent="0.25">
      <c r="A79" s="12"/>
      <c r="B79" s="12"/>
      <c r="C79" s="13" t="s">
        <v>313</v>
      </c>
      <c r="D79" s="11">
        <v>13000</v>
      </c>
      <c r="E79" s="11">
        <v>26000</v>
      </c>
      <c r="F79" s="11">
        <v>26000</v>
      </c>
      <c r="G79" s="11">
        <v>26000</v>
      </c>
    </row>
    <row r="80" spans="1:7" ht="29.25" customHeight="1" x14ac:dyDescent="0.25">
      <c r="A80" s="12"/>
      <c r="B80" s="12"/>
      <c r="C80" s="14" t="s">
        <v>314</v>
      </c>
      <c r="D80" s="11">
        <v>61907.1</v>
      </c>
      <c r="E80" s="11">
        <v>61907.1</v>
      </c>
      <c r="F80" s="11">
        <v>61907.1</v>
      </c>
      <c r="G80" s="11">
        <v>61907.1</v>
      </c>
    </row>
    <row r="81" spans="1:7" ht="43.5" customHeight="1" x14ac:dyDescent="0.25">
      <c r="A81" s="12"/>
      <c r="B81" s="12"/>
      <c r="C81" s="14" t="s">
        <v>315</v>
      </c>
      <c r="D81" s="11">
        <v>11220</v>
      </c>
      <c r="E81" s="11">
        <v>11220</v>
      </c>
      <c r="F81" s="11">
        <v>11220</v>
      </c>
      <c r="G81" s="11">
        <v>11220</v>
      </c>
    </row>
    <row r="82" spans="1:7" ht="24.75" customHeight="1" x14ac:dyDescent="0.25">
      <c r="A82" s="12" t="s">
        <v>49</v>
      </c>
      <c r="B82" s="12" t="s">
        <v>52</v>
      </c>
      <c r="C82" s="85" t="s">
        <v>53</v>
      </c>
      <c r="D82" s="8">
        <f t="shared" ref="D82:F82" si="2">+D84</f>
        <v>419400</v>
      </c>
      <c r="E82" s="8">
        <f t="shared" si="2"/>
        <v>629400</v>
      </c>
      <c r="F82" s="8">
        <f t="shared" si="2"/>
        <v>839400</v>
      </c>
      <c r="G82" s="8">
        <f>+G84</f>
        <v>1000000</v>
      </c>
    </row>
    <row r="83" spans="1:7" x14ac:dyDescent="0.25">
      <c r="A83" s="12"/>
      <c r="B83" s="12"/>
      <c r="C83" s="9" t="s">
        <v>17</v>
      </c>
      <c r="D83" s="22"/>
      <c r="E83" s="22"/>
      <c r="F83" s="22"/>
      <c r="G83" s="22"/>
    </row>
    <row r="84" spans="1:7" ht="40.5" customHeight="1" x14ac:dyDescent="0.25">
      <c r="A84" s="12"/>
      <c r="B84" s="12"/>
      <c r="C84" s="33" t="s">
        <v>51</v>
      </c>
      <c r="D84" s="84">
        <v>419400</v>
      </c>
      <c r="E84" s="84">
        <v>629400</v>
      </c>
      <c r="F84" s="84">
        <v>839400</v>
      </c>
      <c r="G84" s="84">
        <v>1000000</v>
      </c>
    </row>
    <row r="85" spans="1:7" ht="39.75" customHeight="1" x14ac:dyDescent="0.25">
      <c r="A85" s="12" t="s">
        <v>49</v>
      </c>
      <c r="B85" s="12" t="s">
        <v>54</v>
      </c>
      <c r="C85" s="85" t="s">
        <v>55</v>
      </c>
      <c r="D85" s="86">
        <f t="shared" ref="D85:F85" si="3">+D87</f>
        <v>10000</v>
      </c>
      <c r="E85" s="86">
        <f t="shared" si="3"/>
        <v>186895.5</v>
      </c>
      <c r="F85" s="86">
        <f t="shared" si="3"/>
        <v>468388</v>
      </c>
      <c r="G85" s="86">
        <f>+G87</f>
        <v>582985</v>
      </c>
    </row>
    <row r="86" spans="1:7" x14ac:dyDescent="0.25">
      <c r="A86" s="12"/>
      <c r="B86" s="12"/>
      <c r="C86" s="9" t="s">
        <v>17</v>
      </c>
      <c r="D86" s="22"/>
      <c r="E86" s="22"/>
      <c r="F86" s="22"/>
      <c r="G86" s="22"/>
    </row>
    <row r="87" spans="1:7" ht="33" x14ac:dyDescent="0.25">
      <c r="A87" s="12"/>
      <c r="B87" s="12"/>
      <c r="C87" s="33" t="s">
        <v>51</v>
      </c>
      <c r="D87" s="84">
        <f t="shared" ref="D87:F87" si="4">+D89</f>
        <v>10000</v>
      </c>
      <c r="E87" s="84">
        <f t="shared" si="4"/>
        <v>186895.5</v>
      </c>
      <c r="F87" s="84">
        <f t="shared" si="4"/>
        <v>468388</v>
      </c>
      <c r="G87" s="84">
        <f>+G89</f>
        <v>582985</v>
      </c>
    </row>
    <row r="88" spans="1:7" x14ac:dyDescent="0.25">
      <c r="A88" s="12"/>
      <c r="B88" s="12"/>
      <c r="C88" s="9" t="s">
        <v>298</v>
      </c>
      <c r="D88" s="11"/>
      <c r="E88" s="11"/>
      <c r="F88" s="11"/>
      <c r="G88" s="11"/>
    </row>
    <row r="89" spans="1:7" ht="39" customHeight="1" x14ac:dyDescent="0.25">
      <c r="A89" s="12"/>
      <c r="B89" s="12"/>
      <c r="C89" s="15" t="s">
        <v>316</v>
      </c>
      <c r="D89" s="11">
        <v>10000</v>
      </c>
      <c r="E89" s="11">
        <v>186895.5</v>
      </c>
      <c r="F89" s="11">
        <v>468388</v>
      </c>
      <c r="G89" s="11">
        <v>582985</v>
      </c>
    </row>
    <row r="90" spans="1:7" ht="23.25" customHeight="1" x14ac:dyDescent="0.25">
      <c r="A90" s="12" t="s">
        <v>49</v>
      </c>
      <c r="B90" s="12" t="s">
        <v>56</v>
      </c>
      <c r="C90" s="85" t="s">
        <v>57</v>
      </c>
      <c r="D90" s="86">
        <f t="shared" ref="D90:F90" si="5">+D92</f>
        <v>300000</v>
      </c>
      <c r="E90" s="86">
        <f t="shared" si="5"/>
        <v>500000</v>
      </c>
      <c r="F90" s="86">
        <f t="shared" si="5"/>
        <v>500000</v>
      </c>
      <c r="G90" s="86">
        <f>+G92</f>
        <v>2000000</v>
      </c>
    </row>
    <row r="91" spans="1:7" x14ac:dyDescent="0.25">
      <c r="A91" s="12"/>
      <c r="B91" s="12"/>
      <c r="C91" s="9" t="s">
        <v>17</v>
      </c>
      <c r="D91" s="22"/>
      <c r="E91" s="22"/>
      <c r="F91" s="22"/>
      <c r="G91" s="22"/>
    </row>
    <row r="92" spans="1:7" ht="33" x14ac:dyDescent="0.25">
      <c r="A92" s="12"/>
      <c r="B92" s="12"/>
      <c r="C92" s="33" t="s">
        <v>51</v>
      </c>
      <c r="D92" s="84">
        <v>300000</v>
      </c>
      <c r="E92" s="84">
        <v>500000</v>
      </c>
      <c r="F92" s="84">
        <v>500000</v>
      </c>
      <c r="G92" s="84">
        <v>2000000</v>
      </c>
    </row>
    <row r="93" spans="1:7" ht="27.75" customHeight="1" x14ac:dyDescent="0.25">
      <c r="A93" s="12" t="s">
        <v>49</v>
      </c>
      <c r="B93" s="12" t="s">
        <v>58</v>
      </c>
      <c r="C93" s="85" t="s">
        <v>59</v>
      </c>
      <c r="D93" s="86">
        <v>0</v>
      </c>
      <c r="E93" s="86">
        <v>8580.2000000000007</v>
      </c>
      <c r="F93" s="86">
        <v>8580.2000000000007</v>
      </c>
      <c r="G93" s="86">
        <v>200000</v>
      </c>
    </row>
    <row r="94" spans="1:7" x14ac:dyDescent="0.25">
      <c r="A94" s="12"/>
      <c r="B94" s="12"/>
      <c r="C94" s="9" t="s">
        <v>17</v>
      </c>
      <c r="D94" s="22"/>
      <c r="E94" s="22"/>
      <c r="F94" s="22"/>
      <c r="G94" s="22"/>
    </row>
    <row r="95" spans="1:7" ht="33" x14ac:dyDescent="0.25">
      <c r="A95" s="12"/>
      <c r="B95" s="12"/>
      <c r="C95" s="33" t="s">
        <v>51</v>
      </c>
      <c r="D95" s="84">
        <f t="shared" ref="D95:F95" si="6">SUM(D97:D99)</f>
        <v>0</v>
      </c>
      <c r="E95" s="84">
        <f t="shared" si="6"/>
        <v>8580.2000000000007</v>
      </c>
      <c r="F95" s="84">
        <f t="shared" si="6"/>
        <v>8580.2000000000007</v>
      </c>
      <c r="G95" s="84">
        <f>SUM(G97:G99)</f>
        <v>200000</v>
      </c>
    </row>
    <row r="96" spans="1:7" x14ac:dyDescent="0.25">
      <c r="A96" s="12"/>
      <c r="B96" s="12"/>
      <c r="C96" s="9" t="s">
        <v>298</v>
      </c>
      <c r="D96" s="11"/>
      <c r="E96" s="11"/>
      <c r="F96" s="11"/>
      <c r="G96" s="11"/>
    </row>
    <row r="97" spans="1:7" ht="33" x14ac:dyDescent="0.25">
      <c r="A97" s="12"/>
      <c r="B97" s="12"/>
      <c r="C97" s="10" t="s">
        <v>317</v>
      </c>
      <c r="D97" s="11"/>
      <c r="E97" s="11"/>
      <c r="F97" s="11"/>
      <c r="G97" s="11">
        <v>150000</v>
      </c>
    </row>
    <row r="98" spans="1:7" ht="24.75" customHeight="1" x14ac:dyDescent="0.25">
      <c r="A98" s="12"/>
      <c r="B98" s="12"/>
      <c r="C98" s="10" t="s">
        <v>318</v>
      </c>
      <c r="D98" s="11"/>
      <c r="E98" s="11">
        <v>8580.2000000000007</v>
      </c>
      <c r="F98" s="11">
        <v>8580.2000000000007</v>
      </c>
      <c r="G98" s="11">
        <v>8580.2000000000007</v>
      </c>
    </row>
    <row r="99" spans="1:7" ht="24.75" customHeight="1" x14ac:dyDescent="0.25">
      <c r="A99" s="12"/>
      <c r="B99" s="12"/>
      <c r="C99" s="10" t="s">
        <v>319</v>
      </c>
      <c r="D99" s="11"/>
      <c r="E99" s="11"/>
      <c r="F99" s="11"/>
      <c r="G99" s="11">
        <v>41419.800000000003</v>
      </c>
    </row>
    <row r="100" spans="1:7" ht="28.5" customHeight="1" x14ac:dyDescent="0.25">
      <c r="A100" s="12" t="s">
        <v>60</v>
      </c>
      <c r="B100" s="12" t="s">
        <v>61</v>
      </c>
      <c r="C100" s="85" t="s">
        <v>62</v>
      </c>
      <c r="D100" s="86">
        <f t="shared" ref="D100:F100" si="7">+D102</f>
        <v>876000</v>
      </c>
      <c r="E100" s="86">
        <f t="shared" si="7"/>
        <v>1250882.8</v>
      </c>
      <c r="F100" s="86">
        <f t="shared" si="7"/>
        <v>1250882.8</v>
      </c>
      <c r="G100" s="86">
        <f>+G102</f>
        <v>1250882.8</v>
      </c>
    </row>
    <row r="101" spans="1:7" x14ac:dyDescent="0.25">
      <c r="A101" s="12"/>
      <c r="B101" s="12"/>
      <c r="C101" s="9" t="s">
        <v>17</v>
      </c>
      <c r="D101" s="22"/>
      <c r="E101" s="22"/>
      <c r="F101" s="22"/>
      <c r="G101" s="22"/>
    </row>
    <row r="102" spans="1:7" ht="33" x14ac:dyDescent="0.25">
      <c r="A102" s="12"/>
      <c r="B102" s="12"/>
      <c r="C102" s="33" t="s">
        <v>51</v>
      </c>
      <c r="D102" s="84">
        <v>876000</v>
      </c>
      <c r="E102" s="84">
        <v>1250882.8</v>
      </c>
      <c r="F102" s="84">
        <v>1250882.8</v>
      </c>
      <c r="G102" s="84">
        <v>1250882.8</v>
      </c>
    </row>
    <row r="103" spans="1:7" x14ac:dyDescent="0.25">
      <c r="A103" s="12" t="s">
        <v>63</v>
      </c>
      <c r="B103" s="12" t="s">
        <v>61</v>
      </c>
      <c r="C103" s="5" t="s">
        <v>64</v>
      </c>
      <c r="D103" s="8">
        <f>D105+D125</f>
        <v>300000</v>
      </c>
      <c r="E103" s="8">
        <f t="shared" ref="E103:G103" si="8">E105+E125</f>
        <v>8500000</v>
      </c>
      <c r="F103" s="8">
        <f t="shared" si="8"/>
        <v>32000000</v>
      </c>
      <c r="G103" s="8">
        <f t="shared" si="8"/>
        <v>50922422.399999999</v>
      </c>
    </row>
    <row r="104" spans="1:7" x14ac:dyDescent="0.25">
      <c r="A104" s="12"/>
      <c r="B104" s="12"/>
      <c r="C104" s="9" t="s">
        <v>17</v>
      </c>
      <c r="D104" s="22"/>
      <c r="E104" s="22"/>
      <c r="F104" s="22"/>
      <c r="G104" s="22"/>
    </row>
    <row r="105" spans="1:7" ht="21.75" customHeight="1" x14ac:dyDescent="0.25">
      <c r="A105" s="12"/>
      <c r="B105" s="12"/>
      <c r="C105" s="10" t="s">
        <v>46</v>
      </c>
      <c r="D105" s="11">
        <f>D107+D111+D116</f>
        <v>0</v>
      </c>
      <c r="E105" s="11">
        <f>E107+E111+E116</f>
        <v>1798512.7999999998</v>
      </c>
      <c r="F105" s="11">
        <f>F107+F111+F116</f>
        <v>9525353.2000000011</v>
      </c>
      <c r="G105" s="11">
        <f t="shared" ref="G105" si="9">G107+G111+G116</f>
        <v>15847335</v>
      </c>
    </row>
    <row r="106" spans="1:7" x14ac:dyDescent="0.25">
      <c r="A106" s="12"/>
      <c r="B106" s="12"/>
      <c r="C106" s="9" t="s">
        <v>298</v>
      </c>
      <c r="D106" s="11"/>
      <c r="E106" s="11"/>
      <c r="F106" s="11"/>
      <c r="G106" s="11"/>
    </row>
    <row r="107" spans="1:7" x14ac:dyDescent="0.25">
      <c r="A107" s="12"/>
      <c r="B107" s="12"/>
      <c r="C107" s="19" t="s">
        <v>347</v>
      </c>
      <c r="D107" s="17">
        <f t="shared" ref="D107" si="10">SUM(D108:D110)</f>
        <v>0</v>
      </c>
      <c r="E107" s="17">
        <f>SUM(E108:E110)</f>
        <v>335631.1</v>
      </c>
      <c r="F107" s="17">
        <f>SUM(F108:F110)</f>
        <v>2013786</v>
      </c>
      <c r="G107" s="17">
        <f>SUM(G108:G110)</f>
        <v>3356309.8999999994</v>
      </c>
    </row>
    <row r="108" spans="1:7" ht="49.5" x14ac:dyDescent="0.25">
      <c r="A108" s="12"/>
      <c r="B108" s="12"/>
      <c r="C108" s="10" t="s">
        <v>348</v>
      </c>
      <c r="D108" s="23">
        <v>0</v>
      </c>
      <c r="E108" s="26">
        <v>149713.5</v>
      </c>
      <c r="F108" s="26">
        <v>898281.3</v>
      </c>
      <c r="G108" s="24">
        <v>1497135.4</v>
      </c>
    </row>
    <row r="109" spans="1:7" ht="49.5" x14ac:dyDescent="0.25">
      <c r="A109" s="12"/>
      <c r="B109" s="12"/>
      <c r="C109" s="10" t="s">
        <v>349</v>
      </c>
      <c r="D109" s="23">
        <v>0</v>
      </c>
      <c r="E109" s="26">
        <v>165127.79999999999</v>
      </c>
      <c r="F109" s="26">
        <v>990766</v>
      </c>
      <c r="G109" s="24">
        <v>1651276.7</v>
      </c>
    </row>
    <row r="110" spans="1:7" ht="49.5" x14ac:dyDescent="0.25">
      <c r="A110" s="12"/>
      <c r="B110" s="12"/>
      <c r="C110" s="10" t="s">
        <v>350</v>
      </c>
      <c r="D110" s="23">
        <v>0</v>
      </c>
      <c r="E110" s="26">
        <v>20789.8</v>
      </c>
      <c r="F110" s="26">
        <v>124738.7</v>
      </c>
      <c r="G110" s="24">
        <v>207897.8</v>
      </c>
    </row>
    <row r="111" spans="1:7" x14ac:dyDescent="0.25">
      <c r="A111" s="12"/>
      <c r="B111" s="12"/>
      <c r="C111" s="19" t="s">
        <v>351</v>
      </c>
      <c r="D111" s="17">
        <f t="shared" ref="D111" si="11">SUM(D112:D115)</f>
        <v>0</v>
      </c>
      <c r="E111" s="17">
        <f>SUM(E112:E115)</f>
        <v>711352.2</v>
      </c>
      <c r="F111" s="17">
        <f>SUM(F112:F115)</f>
        <v>3279991.6000000006</v>
      </c>
      <c r="G111" s="17">
        <f>SUM(G112:G115)</f>
        <v>5466652.8999999994</v>
      </c>
    </row>
    <row r="112" spans="1:7" ht="49.5" x14ac:dyDescent="0.25">
      <c r="A112" s="12"/>
      <c r="B112" s="12"/>
      <c r="C112" s="10" t="s">
        <v>352</v>
      </c>
      <c r="D112" s="23">
        <v>0</v>
      </c>
      <c r="E112" s="26">
        <v>140565.4</v>
      </c>
      <c r="F112" s="26">
        <v>843392.5</v>
      </c>
      <c r="G112" s="24">
        <v>1405654.1</v>
      </c>
    </row>
    <row r="113" spans="1:7" ht="33" x14ac:dyDescent="0.25">
      <c r="A113" s="12"/>
      <c r="B113" s="12"/>
      <c r="C113" s="10" t="s">
        <v>353</v>
      </c>
      <c r="D113" s="23">
        <v>0</v>
      </c>
      <c r="E113" s="26">
        <v>145366.79999999999</v>
      </c>
      <c r="F113" s="26">
        <v>872200.6</v>
      </c>
      <c r="G113" s="24">
        <v>1453667.7</v>
      </c>
    </row>
    <row r="114" spans="1:7" ht="33" x14ac:dyDescent="0.25">
      <c r="A114" s="12"/>
      <c r="B114" s="12"/>
      <c r="C114" s="10" t="s">
        <v>354</v>
      </c>
      <c r="D114" s="23">
        <v>0</v>
      </c>
      <c r="E114" s="26">
        <v>96046.1</v>
      </c>
      <c r="F114" s="26">
        <v>576276.80000000005</v>
      </c>
      <c r="G114" s="24">
        <v>960461.4</v>
      </c>
    </row>
    <row r="115" spans="1:7" ht="49.5" x14ac:dyDescent="0.25">
      <c r="A115" s="12"/>
      <c r="B115" s="12"/>
      <c r="C115" s="10" t="s">
        <v>355</v>
      </c>
      <c r="D115" s="23">
        <v>0</v>
      </c>
      <c r="E115" s="26">
        <v>329373.90000000002</v>
      </c>
      <c r="F115" s="26">
        <v>988121.7</v>
      </c>
      <c r="G115" s="24">
        <v>1646869.7</v>
      </c>
    </row>
    <row r="116" spans="1:7" x14ac:dyDescent="0.25">
      <c r="A116" s="12"/>
      <c r="B116" s="12"/>
      <c r="C116" s="19" t="s">
        <v>356</v>
      </c>
      <c r="D116" s="17">
        <f t="shared" ref="D116" si="12">SUM(D117:D124)</f>
        <v>0</v>
      </c>
      <c r="E116" s="17">
        <f>SUM(E117:E124)</f>
        <v>751529.49999999988</v>
      </c>
      <c r="F116" s="17">
        <f>SUM(F117:F124)</f>
        <v>4231575.6000000006</v>
      </c>
      <c r="G116" s="17">
        <f>SUM(G117:G124)</f>
        <v>7024372.2000000002</v>
      </c>
    </row>
    <row r="117" spans="1:7" ht="33" x14ac:dyDescent="0.25">
      <c r="A117" s="12"/>
      <c r="B117" s="12"/>
      <c r="C117" s="10" t="s">
        <v>357</v>
      </c>
      <c r="D117" s="23">
        <v>0</v>
      </c>
      <c r="E117" s="26">
        <v>33904.400000000001</v>
      </c>
      <c r="F117" s="26">
        <v>118665.4</v>
      </c>
      <c r="G117" s="24">
        <v>169522</v>
      </c>
    </row>
    <row r="118" spans="1:7" ht="49.5" x14ac:dyDescent="0.25">
      <c r="A118" s="12"/>
      <c r="B118" s="12"/>
      <c r="C118" s="10" t="s">
        <v>358</v>
      </c>
      <c r="D118" s="23">
        <v>0</v>
      </c>
      <c r="E118" s="26">
        <v>246818.4</v>
      </c>
      <c r="F118" s="26">
        <v>1480910.6</v>
      </c>
      <c r="G118" s="24">
        <v>2468184.4</v>
      </c>
    </row>
    <row r="119" spans="1:7" ht="33" x14ac:dyDescent="0.25">
      <c r="A119" s="12"/>
      <c r="B119" s="12"/>
      <c r="C119" s="10" t="s">
        <v>359</v>
      </c>
      <c r="D119" s="23">
        <v>0</v>
      </c>
      <c r="E119" s="26">
        <v>228988.9</v>
      </c>
      <c r="F119" s="26">
        <v>1373933.2</v>
      </c>
      <c r="G119" s="24">
        <v>2289888.6</v>
      </c>
    </row>
    <row r="120" spans="1:7" ht="49.5" x14ac:dyDescent="0.25">
      <c r="A120" s="12"/>
      <c r="B120" s="12"/>
      <c r="C120" s="10" t="s">
        <v>360</v>
      </c>
      <c r="D120" s="23">
        <v>0</v>
      </c>
      <c r="E120" s="26">
        <v>28901.9</v>
      </c>
      <c r="F120" s="26">
        <v>173411.7</v>
      </c>
      <c r="G120" s="24">
        <v>289019.3</v>
      </c>
    </row>
    <row r="121" spans="1:7" ht="33" x14ac:dyDescent="0.25">
      <c r="A121" s="12"/>
      <c r="B121" s="12"/>
      <c r="C121" s="10" t="s">
        <v>361</v>
      </c>
      <c r="D121" s="23">
        <v>0</v>
      </c>
      <c r="E121" s="26">
        <v>53442.1</v>
      </c>
      <c r="F121" s="26">
        <v>320652.5</v>
      </c>
      <c r="G121" s="24">
        <v>534420.80000000005</v>
      </c>
    </row>
    <row r="122" spans="1:7" ht="33" x14ac:dyDescent="0.25">
      <c r="A122" s="12"/>
      <c r="B122" s="12"/>
      <c r="C122" s="10" t="s">
        <v>362</v>
      </c>
      <c r="D122" s="23">
        <v>0</v>
      </c>
      <c r="E122" s="26">
        <v>75065.600000000006</v>
      </c>
      <c r="F122" s="26">
        <v>450393.7</v>
      </c>
      <c r="G122" s="24">
        <v>750656.2</v>
      </c>
    </row>
    <row r="123" spans="1:7" ht="33" x14ac:dyDescent="0.25">
      <c r="A123" s="12"/>
      <c r="B123" s="12"/>
      <c r="C123" s="10" t="s">
        <v>363</v>
      </c>
      <c r="D123" s="23">
        <v>0</v>
      </c>
      <c r="E123" s="26">
        <v>20128</v>
      </c>
      <c r="F123" s="26">
        <v>120767.8</v>
      </c>
      <c r="G123" s="24">
        <v>201279.7</v>
      </c>
    </row>
    <row r="124" spans="1:7" x14ac:dyDescent="0.25">
      <c r="A124" s="12"/>
      <c r="B124" s="12"/>
      <c r="C124" s="10" t="s">
        <v>364</v>
      </c>
      <c r="D124" s="23">
        <v>0</v>
      </c>
      <c r="E124" s="26">
        <v>64280.2</v>
      </c>
      <c r="F124" s="26">
        <v>192840.7</v>
      </c>
      <c r="G124" s="24">
        <v>321401.2</v>
      </c>
    </row>
    <row r="125" spans="1:7" x14ac:dyDescent="0.25">
      <c r="A125" s="12"/>
      <c r="B125" s="12"/>
      <c r="C125" s="10" t="s">
        <v>65</v>
      </c>
      <c r="D125" s="11">
        <v>300000</v>
      </c>
      <c r="E125" s="11">
        <v>6701487.2000000002</v>
      </c>
      <c r="F125" s="11">
        <v>22474646.800000001</v>
      </c>
      <c r="G125" s="11">
        <v>35075087.399999999</v>
      </c>
    </row>
    <row r="126" spans="1:7" x14ac:dyDescent="0.25">
      <c r="A126" s="12" t="s">
        <v>63</v>
      </c>
      <c r="B126" s="12" t="s">
        <v>66</v>
      </c>
      <c r="C126" s="5" t="s">
        <v>67</v>
      </c>
      <c r="D126" s="8">
        <f>D128+D139</f>
        <v>200000</v>
      </c>
      <c r="E126" s="8">
        <f t="shared" ref="E126:G126" si="13">E128+E139</f>
        <v>500000</v>
      </c>
      <c r="F126" s="8">
        <f t="shared" si="13"/>
        <v>1200000</v>
      </c>
      <c r="G126" s="8">
        <f t="shared" si="13"/>
        <v>2500000</v>
      </c>
    </row>
    <row r="127" spans="1:7" x14ac:dyDescent="0.25">
      <c r="A127" s="12"/>
      <c r="B127" s="12"/>
      <c r="C127" s="9" t="s">
        <v>17</v>
      </c>
      <c r="D127" s="22"/>
      <c r="E127" s="22"/>
      <c r="F127" s="22"/>
      <c r="G127" s="22"/>
    </row>
    <row r="128" spans="1:7" ht="21" customHeight="1" x14ac:dyDescent="0.25">
      <c r="A128" s="12"/>
      <c r="B128" s="12"/>
      <c r="C128" s="10" t="s">
        <v>46</v>
      </c>
      <c r="D128" s="11">
        <f>SUM(D130:D138)</f>
        <v>0</v>
      </c>
      <c r="E128" s="11">
        <f>SUM(E130:E138)</f>
        <v>37326.5</v>
      </c>
      <c r="F128" s="11">
        <f t="shared" ref="F128:G128" si="14">SUM(F130:F138)</f>
        <v>496372.6</v>
      </c>
      <c r="G128" s="11">
        <f t="shared" si="14"/>
        <v>827287.7</v>
      </c>
    </row>
    <row r="129" spans="1:7" x14ac:dyDescent="0.25">
      <c r="A129" s="12"/>
      <c r="B129" s="12"/>
      <c r="C129" s="9" t="s">
        <v>298</v>
      </c>
      <c r="D129" s="11"/>
      <c r="E129" s="11"/>
      <c r="F129" s="11"/>
      <c r="G129" s="11"/>
    </row>
    <row r="130" spans="1:7" ht="49.5" x14ac:dyDescent="0.25">
      <c r="A130" s="12"/>
      <c r="B130" s="12"/>
      <c r="C130" s="10" t="s">
        <v>365</v>
      </c>
      <c r="D130" s="11">
        <v>0</v>
      </c>
      <c r="E130" s="11">
        <v>18859.8</v>
      </c>
      <c r="F130" s="11">
        <v>113158.9</v>
      </c>
      <c r="G130" s="11">
        <v>188598.2</v>
      </c>
    </row>
    <row r="131" spans="1:7" ht="33" x14ac:dyDescent="0.25">
      <c r="A131" s="12"/>
      <c r="B131" s="12"/>
      <c r="C131" s="10" t="s">
        <v>366</v>
      </c>
      <c r="D131" s="11">
        <v>0</v>
      </c>
      <c r="E131" s="11">
        <v>18466.7</v>
      </c>
      <c r="F131" s="11">
        <v>110800.2</v>
      </c>
      <c r="G131" s="11">
        <v>184666.8</v>
      </c>
    </row>
    <row r="132" spans="1:7" ht="49.5" x14ac:dyDescent="0.25">
      <c r="A132" s="12"/>
      <c r="B132" s="12"/>
      <c r="C132" s="10" t="s">
        <v>367</v>
      </c>
      <c r="D132" s="11">
        <v>0</v>
      </c>
      <c r="E132" s="11">
        <v>0</v>
      </c>
      <c r="F132" s="11">
        <v>52215.9</v>
      </c>
      <c r="G132" s="11">
        <v>87026.5</v>
      </c>
    </row>
    <row r="133" spans="1:7" ht="33" x14ac:dyDescent="0.25">
      <c r="A133" s="12"/>
      <c r="B133" s="12"/>
      <c r="C133" s="10" t="s">
        <v>368</v>
      </c>
      <c r="D133" s="11">
        <v>0</v>
      </c>
      <c r="E133" s="11">
        <v>0</v>
      </c>
      <c r="F133" s="11">
        <v>57047.1</v>
      </c>
      <c r="G133" s="11">
        <v>95078.5</v>
      </c>
    </row>
    <row r="134" spans="1:7" ht="49.5" x14ac:dyDescent="0.25">
      <c r="A134" s="12"/>
      <c r="B134" s="12"/>
      <c r="C134" s="10" t="s">
        <v>369</v>
      </c>
      <c r="D134" s="11">
        <v>0</v>
      </c>
      <c r="E134" s="11">
        <v>0</v>
      </c>
      <c r="F134" s="11">
        <v>23820.2</v>
      </c>
      <c r="G134" s="11">
        <v>39700.400000000001</v>
      </c>
    </row>
    <row r="135" spans="1:7" ht="33" x14ac:dyDescent="0.25">
      <c r="A135" s="12"/>
      <c r="B135" s="12"/>
      <c r="C135" s="10" t="s">
        <v>370</v>
      </c>
      <c r="D135" s="11">
        <v>0</v>
      </c>
      <c r="E135" s="11">
        <v>0</v>
      </c>
      <c r="F135" s="11">
        <v>52718.9</v>
      </c>
      <c r="G135" s="11">
        <v>87864.9</v>
      </c>
    </row>
    <row r="136" spans="1:7" ht="49.5" x14ac:dyDescent="0.25">
      <c r="A136" s="12"/>
      <c r="B136" s="12"/>
      <c r="C136" s="10" t="s">
        <v>371</v>
      </c>
      <c r="D136" s="11">
        <v>0</v>
      </c>
      <c r="E136" s="11">
        <v>0</v>
      </c>
      <c r="F136" s="11">
        <v>23347.3</v>
      </c>
      <c r="G136" s="11">
        <v>38912.199999999997</v>
      </c>
    </row>
    <row r="137" spans="1:7" ht="49.5" x14ac:dyDescent="0.25">
      <c r="A137" s="12"/>
      <c r="B137" s="12"/>
      <c r="C137" s="10" t="s">
        <v>372</v>
      </c>
      <c r="D137" s="11">
        <v>0</v>
      </c>
      <c r="E137" s="11">
        <v>0</v>
      </c>
      <c r="F137" s="11">
        <v>25745.1</v>
      </c>
      <c r="G137" s="11">
        <v>42908.6</v>
      </c>
    </row>
    <row r="138" spans="1:7" ht="49.5" x14ac:dyDescent="0.25">
      <c r="A138" s="12"/>
      <c r="B138" s="12"/>
      <c r="C138" s="10" t="s">
        <v>373</v>
      </c>
      <c r="D138" s="11">
        <v>0</v>
      </c>
      <c r="E138" s="11">
        <v>0</v>
      </c>
      <c r="F138" s="11">
        <v>37519</v>
      </c>
      <c r="G138" s="11">
        <v>62531.6</v>
      </c>
    </row>
    <row r="139" spans="1:7" x14ac:dyDescent="0.25">
      <c r="A139" s="12"/>
      <c r="B139" s="12"/>
      <c r="C139" s="10" t="s">
        <v>65</v>
      </c>
      <c r="D139" s="11">
        <v>200000</v>
      </c>
      <c r="E139" s="11">
        <v>462673.5</v>
      </c>
      <c r="F139" s="11">
        <v>703627.4</v>
      </c>
      <c r="G139" s="11">
        <v>1672712.3</v>
      </c>
    </row>
    <row r="140" spans="1:7" ht="33" x14ac:dyDescent="0.25">
      <c r="A140" s="12" t="s">
        <v>63</v>
      </c>
      <c r="B140" s="12" t="s">
        <v>68</v>
      </c>
      <c r="C140" s="5" t="s">
        <v>69</v>
      </c>
      <c r="D140" s="8">
        <v>0</v>
      </c>
      <c r="E140" s="8">
        <v>200000</v>
      </c>
      <c r="F140" s="8">
        <v>1800000</v>
      </c>
      <c r="G140" s="8">
        <v>5088982</v>
      </c>
    </row>
    <row r="141" spans="1:7" x14ac:dyDescent="0.25">
      <c r="A141" s="12"/>
      <c r="B141" s="12"/>
      <c r="C141" s="9" t="s">
        <v>17</v>
      </c>
      <c r="D141" s="22"/>
      <c r="E141" s="22"/>
      <c r="F141" s="22"/>
      <c r="G141" s="22"/>
    </row>
    <row r="142" spans="1:7" x14ac:dyDescent="0.25">
      <c r="A142" s="12"/>
      <c r="B142" s="12"/>
      <c r="C142" s="10" t="s">
        <v>65</v>
      </c>
      <c r="D142" s="11">
        <v>0</v>
      </c>
      <c r="E142" s="11">
        <v>200000</v>
      </c>
      <c r="F142" s="11">
        <v>1800000</v>
      </c>
      <c r="G142" s="11">
        <v>5088982</v>
      </c>
    </row>
    <row r="143" spans="1:7" ht="33" x14ac:dyDescent="0.25">
      <c r="A143" s="12" t="s">
        <v>63</v>
      </c>
      <c r="B143" s="12" t="s">
        <v>70</v>
      </c>
      <c r="C143" s="5" t="s">
        <v>71</v>
      </c>
      <c r="D143" s="8">
        <v>0</v>
      </c>
      <c r="E143" s="8">
        <v>8664.9</v>
      </c>
      <c r="F143" s="8">
        <v>206700</v>
      </c>
      <c r="G143" s="8">
        <v>344500</v>
      </c>
    </row>
    <row r="144" spans="1:7" x14ac:dyDescent="0.25">
      <c r="A144" s="12"/>
      <c r="B144" s="12"/>
      <c r="C144" s="9" t="s">
        <v>17</v>
      </c>
      <c r="D144" s="22"/>
      <c r="E144" s="22"/>
      <c r="F144" s="22"/>
      <c r="G144" s="22"/>
    </row>
    <row r="145" spans="1:7" ht="33" x14ac:dyDescent="0.25">
      <c r="A145" s="12"/>
      <c r="B145" s="12"/>
      <c r="C145" s="10" t="s">
        <v>46</v>
      </c>
      <c r="D145" s="11">
        <v>0</v>
      </c>
      <c r="E145" s="11">
        <v>8664.9</v>
      </c>
      <c r="F145" s="11">
        <v>206700</v>
      </c>
      <c r="G145" s="11">
        <v>344500</v>
      </c>
    </row>
    <row r="146" spans="1:7" ht="39" customHeight="1" x14ac:dyDescent="0.25">
      <c r="A146" s="12" t="s">
        <v>72</v>
      </c>
      <c r="B146" s="12" t="s">
        <v>73</v>
      </c>
      <c r="C146" s="85" t="s">
        <v>74</v>
      </c>
      <c r="D146" s="86">
        <f t="shared" ref="D146:F146" si="15">+D148+D152</f>
        <v>60000</v>
      </c>
      <c r="E146" s="86">
        <f t="shared" si="15"/>
        <v>260000</v>
      </c>
      <c r="F146" s="86">
        <f t="shared" si="15"/>
        <v>2030000</v>
      </c>
      <c r="G146" s="86">
        <f>+G148+G152</f>
        <v>4530000</v>
      </c>
    </row>
    <row r="147" spans="1:7" x14ac:dyDescent="0.25">
      <c r="A147" s="12"/>
      <c r="B147" s="12"/>
      <c r="C147" s="9" t="s">
        <v>17</v>
      </c>
      <c r="D147" s="22"/>
      <c r="E147" s="22"/>
      <c r="F147" s="22"/>
      <c r="G147" s="22"/>
    </row>
    <row r="148" spans="1:7" ht="33" x14ac:dyDescent="0.25">
      <c r="A148" s="12"/>
      <c r="B148" s="12"/>
      <c r="C148" s="33" t="s">
        <v>51</v>
      </c>
      <c r="D148" s="84">
        <f t="shared" ref="D148:F148" si="16">SUM(D150:D151)</f>
        <v>60000</v>
      </c>
      <c r="E148" s="84">
        <f t="shared" si="16"/>
        <v>260000</v>
      </c>
      <c r="F148" s="84">
        <f t="shared" si="16"/>
        <v>530000</v>
      </c>
      <c r="G148" s="84">
        <f>SUM(G150:G151)</f>
        <v>530000</v>
      </c>
    </row>
    <row r="149" spans="1:7" x14ac:dyDescent="0.25">
      <c r="A149" s="12"/>
      <c r="B149" s="12"/>
      <c r="C149" s="9" t="s">
        <v>298</v>
      </c>
      <c r="D149" s="11"/>
      <c r="E149" s="11"/>
      <c r="F149" s="11"/>
      <c r="G149" s="11"/>
    </row>
    <row r="150" spans="1:7" ht="39.75" customHeight="1" x14ac:dyDescent="0.25">
      <c r="A150" s="12"/>
      <c r="B150" s="12"/>
      <c r="C150" s="15" t="s">
        <v>321</v>
      </c>
      <c r="D150" s="11"/>
      <c r="E150" s="11"/>
      <c r="F150" s="11">
        <v>70000</v>
      </c>
      <c r="G150" s="11">
        <v>70000</v>
      </c>
    </row>
    <row r="151" spans="1:7" ht="40.5" customHeight="1" x14ac:dyDescent="0.25">
      <c r="A151" s="12"/>
      <c r="B151" s="12"/>
      <c r="C151" s="15" t="s">
        <v>322</v>
      </c>
      <c r="D151" s="11">
        <v>60000</v>
      </c>
      <c r="E151" s="11">
        <v>260000</v>
      </c>
      <c r="F151" s="11">
        <v>460000</v>
      </c>
      <c r="G151" s="11">
        <v>460000</v>
      </c>
    </row>
    <row r="152" spans="1:7" x14ac:dyDescent="0.25">
      <c r="A152" s="12"/>
      <c r="B152" s="12"/>
      <c r="C152" s="33" t="s">
        <v>65</v>
      </c>
      <c r="D152" s="84">
        <v>0</v>
      </c>
      <c r="E152" s="84">
        <v>0</v>
      </c>
      <c r="F152" s="84">
        <f>+F154</f>
        <v>1500000</v>
      </c>
      <c r="G152" s="84">
        <f>+G154</f>
        <v>4000000</v>
      </c>
    </row>
    <row r="153" spans="1:7" x14ac:dyDescent="0.25">
      <c r="A153" s="12"/>
      <c r="B153" s="12"/>
      <c r="C153" s="9" t="s">
        <v>298</v>
      </c>
      <c r="D153" s="11"/>
      <c r="E153" s="11"/>
      <c r="F153" s="11"/>
      <c r="G153" s="11"/>
    </row>
    <row r="154" spans="1:7" x14ac:dyDescent="0.25">
      <c r="A154" s="12"/>
      <c r="B154" s="12"/>
      <c r="C154" s="15" t="s">
        <v>320</v>
      </c>
      <c r="D154" s="11"/>
      <c r="E154" s="11"/>
      <c r="F154" s="11">
        <v>1500000</v>
      </c>
      <c r="G154" s="11">
        <v>4000000</v>
      </c>
    </row>
    <row r="155" spans="1:7" ht="33" x14ac:dyDescent="0.25">
      <c r="A155" s="12" t="s">
        <v>75</v>
      </c>
      <c r="B155" s="12" t="s">
        <v>15</v>
      </c>
      <c r="C155" s="5" t="s">
        <v>76</v>
      </c>
      <c r="D155" s="8">
        <v>5841.3</v>
      </c>
      <c r="E155" s="8">
        <v>11682.5</v>
      </c>
      <c r="F155" s="8">
        <v>11682.5</v>
      </c>
      <c r="G155" s="8">
        <v>11682.5</v>
      </c>
    </row>
    <row r="156" spans="1:7" x14ac:dyDescent="0.25">
      <c r="A156" s="12"/>
      <c r="B156" s="12"/>
      <c r="C156" s="9" t="s">
        <v>17</v>
      </c>
      <c r="D156" s="22"/>
      <c r="E156" s="22"/>
      <c r="F156" s="22"/>
      <c r="G156" s="22"/>
    </row>
    <row r="157" spans="1:7" ht="33" x14ac:dyDescent="0.25">
      <c r="A157" s="12"/>
      <c r="B157" s="12"/>
      <c r="C157" s="33" t="s">
        <v>77</v>
      </c>
      <c r="D157" s="84">
        <v>5841.3</v>
      </c>
      <c r="E157" s="84">
        <v>11682.5</v>
      </c>
      <c r="F157" s="84">
        <v>11682.5</v>
      </c>
      <c r="G157" s="84">
        <v>11682.5</v>
      </c>
    </row>
    <row r="158" spans="1:7" ht="24" customHeight="1" x14ac:dyDescent="0.25">
      <c r="A158" s="12" t="s">
        <v>78</v>
      </c>
      <c r="B158" s="12" t="s">
        <v>15</v>
      </c>
      <c r="C158" s="85" t="s">
        <v>79</v>
      </c>
      <c r="D158" s="86">
        <v>0</v>
      </c>
      <c r="E158" s="86">
        <v>8950</v>
      </c>
      <c r="F158" s="86">
        <v>8950</v>
      </c>
      <c r="G158" s="86">
        <v>8950</v>
      </c>
    </row>
    <row r="159" spans="1:7" x14ac:dyDescent="0.25">
      <c r="A159" s="12"/>
      <c r="B159" s="12"/>
      <c r="C159" s="9" t="s">
        <v>17</v>
      </c>
      <c r="D159" s="22"/>
      <c r="E159" s="22"/>
      <c r="F159" s="22"/>
      <c r="G159" s="22"/>
    </row>
    <row r="160" spans="1:7" ht="33" x14ac:dyDescent="0.25">
      <c r="A160" s="12"/>
      <c r="B160" s="12"/>
      <c r="C160" s="33" t="s">
        <v>51</v>
      </c>
      <c r="D160" s="84">
        <v>0</v>
      </c>
      <c r="E160" s="84">
        <v>8950</v>
      </c>
      <c r="F160" s="84">
        <v>8950</v>
      </c>
      <c r="G160" s="84">
        <v>8950</v>
      </c>
    </row>
    <row r="161" spans="1:12" x14ac:dyDescent="0.25">
      <c r="A161" s="12" t="s">
        <v>80</v>
      </c>
      <c r="B161" s="12" t="s">
        <v>61</v>
      </c>
      <c r="C161" s="5" t="s">
        <v>81</v>
      </c>
      <c r="D161" s="8">
        <v>684914.3</v>
      </c>
      <c r="E161" s="8">
        <v>1791144.7</v>
      </c>
      <c r="F161" s="8">
        <v>2789375</v>
      </c>
      <c r="G161" s="8">
        <v>3500000</v>
      </c>
    </row>
    <row r="162" spans="1:12" x14ac:dyDescent="0.25">
      <c r="A162" s="12"/>
      <c r="B162" s="12"/>
      <c r="C162" s="9" t="s">
        <v>17</v>
      </c>
      <c r="D162" s="22"/>
      <c r="E162" s="22"/>
      <c r="F162" s="22"/>
      <c r="G162" s="22"/>
    </row>
    <row r="163" spans="1:12" ht="33" x14ac:dyDescent="0.25">
      <c r="A163" s="12"/>
      <c r="B163" s="12"/>
      <c r="C163" s="10" t="s">
        <v>46</v>
      </c>
      <c r="D163" s="11">
        <v>684914.3</v>
      </c>
      <c r="E163" s="11">
        <v>1791144.7</v>
      </c>
      <c r="F163" s="11">
        <v>2789375</v>
      </c>
      <c r="G163" s="11">
        <v>3500000</v>
      </c>
    </row>
    <row r="164" spans="1:12" x14ac:dyDescent="0.25">
      <c r="A164" s="12" t="s">
        <v>80</v>
      </c>
      <c r="B164" s="12" t="s">
        <v>66</v>
      </c>
      <c r="C164" s="5" t="s">
        <v>82</v>
      </c>
      <c r="D164" s="8">
        <v>20000</v>
      </c>
      <c r="E164" s="8">
        <v>1020000</v>
      </c>
      <c r="F164" s="8">
        <v>4820000</v>
      </c>
      <c r="G164" s="8">
        <v>9640000</v>
      </c>
    </row>
    <row r="165" spans="1:12" x14ac:dyDescent="0.25">
      <c r="A165" s="12"/>
      <c r="B165" s="12"/>
      <c r="C165" s="9" t="s">
        <v>17</v>
      </c>
      <c r="D165" s="22"/>
      <c r="E165" s="22"/>
      <c r="F165" s="22"/>
      <c r="G165" s="22"/>
    </row>
    <row r="166" spans="1:12" ht="33" x14ac:dyDescent="0.25">
      <c r="A166" s="12"/>
      <c r="B166" s="12"/>
      <c r="C166" s="10" t="s">
        <v>46</v>
      </c>
      <c r="D166" s="11">
        <v>20000</v>
      </c>
      <c r="E166" s="11">
        <v>1020000</v>
      </c>
      <c r="F166" s="11">
        <v>4820000</v>
      </c>
      <c r="G166" s="11">
        <v>9640000</v>
      </c>
    </row>
    <row r="167" spans="1:12" ht="33" x14ac:dyDescent="0.25">
      <c r="A167" s="12" t="s">
        <v>80</v>
      </c>
      <c r="B167" s="12" t="s">
        <v>83</v>
      </c>
      <c r="C167" s="5" t="s">
        <v>84</v>
      </c>
      <c r="D167" s="8">
        <v>319544.40000000002</v>
      </c>
      <c r="E167" s="8">
        <v>958633.3</v>
      </c>
      <c r="F167" s="8">
        <v>1491207.3</v>
      </c>
      <c r="G167" s="8">
        <v>2130296.2000000002</v>
      </c>
    </row>
    <row r="168" spans="1:12" x14ac:dyDescent="0.25">
      <c r="A168" s="12"/>
      <c r="B168" s="12"/>
      <c r="C168" s="9" t="s">
        <v>17</v>
      </c>
      <c r="D168" s="22"/>
      <c r="E168" s="22"/>
      <c r="F168" s="22"/>
      <c r="G168" s="22"/>
    </row>
    <row r="169" spans="1:12" ht="33" x14ac:dyDescent="0.25">
      <c r="A169" s="12"/>
      <c r="B169" s="12"/>
      <c r="C169" s="10" t="s">
        <v>46</v>
      </c>
      <c r="D169" s="11">
        <v>319544.40000000002</v>
      </c>
      <c r="E169" s="11">
        <v>958633.3</v>
      </c>
      <c r="F169" s="11">
        <v>1491207.3</v>
      </c>
      <c r="G169" s="11">
        <v>2130296.2000000002</v>
      </c>
    </row>
    <row r="170" spans="1:12" ht="33" x14ac:dyDescent="0.25">
      <c r="A170" s="12" t="s">
        <v>85</v>
      </c>
      <c r="B170" s="12" t="s">
        <v>86</v>
      </c>
      <c r="C170" s="5" t="s">
        <v>87</v>
      </c>
      <c r="D170" s="8">
        <v>500000</v>
      </c>
      <c r="E170" s="8">
        <v>1000000</v>
      </c>
      <c r="F170" s="8">
        <v>2500000</v>
      </c>
      <c r="G170" s="8">
        <v>3000000</v>
      </c>
    </row>
    <row r="171" spans="1:12" x14ac:dyDescent="0.25">
      <c r="A171" s="12"/>
      <c r="B171" s="12"/>
      <c r="C171" s="9" t="s">
        <v>17</v>
      </c>
      <c r="D171" s="22"/>
      <c r="E171" s="22"/>
      <c r="F171" s="22"/>
      <c r="G171" s="22"/>
    </row>
    <row r="172" spans="1:12" x14ac:dyDescent="0.25">
      <c r="A172" s="12"/>
      <c r="B172" s="12"/>
      <c r="C172" s="10" t="s">
        <v>65</v>
      </c>
      <c r="D172" s="11">
        <v>500000</v>
      </c>
      <c r="E172" s="11">
        <v>1000000</v>
      </c>
      <c r="F172" s="11">
        <v>2500000</v>
      </c>
      <c r="G172" s="11">
        <v>3000000</v>
      </c>
    </row>
    <row r="173" spans="1:12" x14ac:dyDescent="0.25">
      <c r="A173" s="12"/>
      <c r="B173" s="12"/>
      <c r="C173" s="6" t="s">
        <v>88</v>
      </c>
      <c r="D173" s="7">
        <f>+D175+D205</f>
        <v>1002021.1000000001</v>
      </c>
      <c r="E173" s="7">
        <f t="shared" ref="E173:G173" si="17">+E175+E205</f>
        <v>4022181.5000000005</v>
      </c>
      <c r="F173" s="7">
        <f t="shared" si="17"/>
        <v>8664486.5</v>
      </c>
      <c r="G173" s="7">
        <f t="shared" si="17"/>
        <v>12283062.1</v>
      </c>
    </row>
    <row r="174" spans="1:12" x14ac:dyDescent="0.25">
      <c r="A174" s="12"/>
      <c r="B174" s="12"/>
      <c r="C174" s="5" t="s">
        <v>13</v>
      </c>
      <c r="D174" s="22"/>
      <c r="E174" s="22"/>
      <c r="F174" s="22"/>
      <c r="G174" s="22"/>
      <c r="I174" s="77"/>
      <c r="J174" s="77"/>
      <c r="K174" s="77"/>
      <c r="L174" s="77"/>
    </row>
    <row r="175" spans="1:12" x14ac:dyDescent="0.25">
      <c r="A175" s="12" t="s">
        <v>89</v>
      </c>
      <c r="B175" s="12" t="s">
        <v>23</v>
      </c>
      <c r="C175" s="5" t="s">
        <v>90</v>
      </c>
      <c r="D175" s="8">
        <f>+D177+D201</f>
        <v>210000</v>
      </c>
      <c r="E175" s="8">
        <f t="shared" ref="E175:G175" si="18">+E177+E201</f>
        <v>471567.6</v>
      </c>
      <c r="F175" s="8">
        <f t="shared" si="18"/>
        <v>1396567.6</v>
      </c>
      <c r="G175" s="8">
        <f t="shared" si="18"/>
        <v>2294341.6</v>
      </c>
    </row>
    <row r="176" spans="1:12" x14ac:dyDescent="0.25">
      <c r="A176" s="12"/>
      <c r="B176" s="12"/>
      <c r="C176" s="9" t="s">
        <v>17</v>
      </c>
      <c r="D176" s="22"/>
      <c r="E176" s="22"/>
      <c r="F176" s="22"/>
      <c r="G176" s="22"/>
    </row>
    <row r="177" spans="1:7" x14ac:dyDescent="0.25">
      <c r="A177" s="12"/>
      <c r="B177" s="12"/>
      <c r="C177" s="10" t="s">
        <v>88</v>
      </c>
      <c r="D177" s="11">
        <f>+D179+D181+D183+D186+D188+D190+D192+D195+D199</f>
        <v>60000</v>
      </c>
      <c r="E177" s="11">
        <f t="shared" ref="E177:G177" si="19">+E179+E181+E183+E186+E188+E190+E192+E195+E199</f>
        <v>221567.6</v>
      </c>
      <c r="F177" s="11">
        <f t="shared" si="19"/>
        <v>1046567.6</v>
      </c>
      <c r="G177" s="11">
        <f t="shared" si="19"/>
        <v>1844341.6</v>
      </c>
    </row>
    <row r="178" spans="1:7" x14ac:dyDescent="0.25">
      <c r="A178" s="67"/>
      <c r="B178" s="67"/>
      <c r="C178" s="68" t="s">
        <v>298</v>
      </c>
      <c r="D178" s="69"/>
      <c r="E178" s="69"/>
      <c r="F178" s="69"/>
      <c r="G178" s="69"/>
    </row>
    <row r="179" spans="1:7" x14ac:dyDescent="0.25">
      <c r="A179" s="70"/>
      <c r="B179" s="70"/>
      <c r="C179" s="78" t="s">
        <v>376</v>
      </c>
      <c r="D179" s="79">
        <f>SUM(D180)</f>
        <v>0</v>
      </c>
      <c r="E179" s="79">
        <f t="shared" ref="E179:G179" si="20">SUM(E180)</f>
        <v>0</v>
      </c>
      <c r="F179" s="79">
        <f t="shared" si="20"/>
        <v>0</v>
      </c>
      <c r="G179" s="79">
        <f t="shared" si="20"/>
        <v>107774</v>
      </c>
    </row>
    <row r="180" spans="1:7" x14ac:dyDescent="0.25">
      <c r="A180" s="67"/>
      <c r="B180" s="73"/>
      <c r="C180" s="74" t="s">
        <v>648</v>
      </c>
      <c r="D180" s="69">
        <v>0</v>
      </c>
      <c r="E180" s="69">
        <v>0</v>
      </c>
      <c r="F180" s="69">
        <v>0</v>
      </c>
      <c r="G180" s="69">
        <v>107774</v>
      </c>
    </row>
    <row r="181" spans="1:7" x14ac:dyDescent="0.25">
      <c r="A181" s="75"/>
      <c r="B181" s="73"/>
      <c r="C181" s="78" t="s">
        <v>405</v>
      </c>
      <c r="D181" s="79">
        <f>SUM(D182)</f>
        <v>0</v>
      </c>
      <c r="E181" s="79">
        <f>SUM(E182)</f>
        <v>11567.6</v>
      </c>
      <c r="F181" s="79">
        <f t="shared" ref="F181:G181" si="21">SUM(F182)</f>
        <v>11567.6</v>
      </c>
      <c r="G181" s="79">
        <f t="shared" si="21"/>
        <v>11567.6</v>
      </c>
    </row>
    <row r="182" spans="1:7" x14ac:dyDescent="0.25">
      <c r="A182" s="67"/>
      <c r="B182" s="73"/>
      <c r="C182" s="74" t="s">
        <v>649</v>
      </c>
      <c r="D182" s="69">
        <v>0</v>
      </c>
      <c r="E182" s="69">
        <v>11567.6</v>
      </c>
      <c r="F182" s="69">
        <v>11567.6</v>
      </c>
      <c r="G182" s="69">
        <v>11567.6</v>
      </c>
    </row>
    <row r="183" spans="1:7" x14ac:dyDescent="0.25">
      <c r="A183" s="75"/>
      <c r="B183" s="73"/>
      <c r="C183" s="78" t="s">
        <v>392</v>
      </c>
      <c r="D183" s="79">
        <f>SUM(D184:D185)</f>
        <v>0</v>
      </c>
      <c r="E183" s="79">
        <f>SUM(E184:E185)</f>
        <v>150000</v>
      </c>
      <c r="F183" s="79">
        <f>SUM(F184:F185)</f>
        <v>550000</v>
      </c>
      <c r="G183" s="79">
        <f>SUM(G184:G185)</f>
        <v>800000</v>
      </c>
    </row>
    <row r="184" spans="1:7" x14ac:dyDescent="0.25">
      <c r="A184" s="67"/>
      <c r="B184" s="73"/>
      <c r="C184" s="74" t="s">
        <v>650</v>
      </c>
      <c r="D184" s="69">
        <v>0</v>
      </c>
      <c r="E184" s="69">
        <v>0</v>
      </c>
      <c r="F184" s="69">
        <v>350000</v>
      </c>
      <c r="G184" s="69">
        <v>550000</v>
      </c>
    </row>
    <row r="185" spans="1:7" x14ac:dyDescent="0.25">
      <c r="A185" s="67"/>
      <c r="B185" s="73"/>
      <c r="C185" s="74" t="s">
        <v>651</v>
      </c>
      <c r="D185" s="69">
        <v>0</v>
      </c>
      <c r="E185" s="69">
        <v>150000</v>
      </c>
      <c r="F185" s="69">
        <v>200000</v>
      </c>
      <c r="G185" s="69">
        <v>250000</v>
      </c>
    </row>
    <row r="186" spans="1:7" x14ac:dyDescent="0.25">
      <c r="A186" s="70"/>
      <c r="B186" s="73"/>
      <c r="C186" s="78" t="s">
        <v>395</v>
      </c>
      <c r="D186" s="79">
        <f>SUM(D187)</f>
        <v>0</v>
      </c>
      <c r="E186" s="79">
        <f>SUM(E187)</f>
        <v>0</v>
      </c>
      <c r="F186" s="79">
        <f>SUM(F187)</f>
        <v>75000</v>
      </c>
      <c r="G186" s="79">
        <f>SUM(G187)</f>
        <v>75000</v>
      </c>
    </row>
    <row r="187" spans="1:7" ht="33" x14ac:dyDescent="0.25">
      <c r="A187" s="67"/>
      <c r="B187" s="73"/>
      <c r="C187" s="74" t="s">
        <v>652</v>
      </c>
      <c r="D187" s="69">
        <v>0</v>
      </c>
      <c r="E187" s="69">
        <v>0</v>
      </c>
      <c r="F187" s="69">
        <v>75000</v>
      </c>
      <c r="G187" s="69">
        <v>75000</v>
      </c>
    </row>
    <row r="188" spans="1:7" x14ac:dyDescent="0.25">
      <c r="A188" s="70"/>
      <c r="B188" s="73"/>
      <c r="C188" s="78" t="s">
        <v>381</v>
      </c>
      <c r="D188" s="79">
        <f>SUM(D189)</f>
        <v>0</v>
      </c>
      <c r="E188" s="79">
        <f>SUM(E189)</f>
        <v>0</v>
      </c>
      <c r="F188" s="79">
        <f>SUM(F189)</f>
        <v>0</v>
      </c>
      <c r="G188" s="79">
        <f>SUM(G189)</f>
        <v>10000</v>
      </c>
    </row>
    <row r="189" spans="1:7" ht="33" x14ac:dyDescent="0.25">
      <c r="A189" s="67"/>
      <c r="B189" s="73"/>
      <c r="C189" s="74" t="s">
        <v>653</v>
      </c>
      <c r="D189" s="69">
        <v>0</v>
      </c>
      <c r="E189" s="69">
        <v>0</v>
      </c>
      <c r="F189" s="69">
        <v>0</v>
      </c>
      <c r="G189" s="69">
        <v>10000</v>
      </c>
    </row>
    <row r="190" spans="1:7" x14ac:dyDescent="0.25">
      <c r="A190" s="70"/>
      <c r="B190" s="73"/>
      <c r="C190" s="78" t="s">
        <v>385</v>
      </c>
      <c r="D190" s="79">
        <f>SUM(D191)</f>
        <v>0</v>
      </c>
      <c r="E190" s="79">
        <f>SUM(E191)</f>
        <v>0</v>
      </c>
      <c r="F190" s="79">
        <f>SUM(F191)</f>
        <v>0</v>
      </c>
      <c r="G190" s="79">
        <f>SUM(G191)</f>
        <v>100000</v>
      </c>
    </row>
    <row r="191" spans="1:7" x14ac:dyDescent="0.25">
      <c r="A191" s="67"/>
      <c r="B191" s="73"/>
      <c r="C191" s="74" t="s">
        <v>654</v>
      </c>
      <c r="D191" s="69">
        <v>0</v>
      </c>
      <c r="E191" s="69">
        <v>0</v>
      </c>
      <c r="F191" s="69">
        <v>0</v>
      </c>
      <c r="G191" s="69">
        <v>100000</v>
      </c>
    </row>
    <row r="192" spans="1:7" x14ac:dyDescent="0.25">
      <c r="A192" s="70"/>
      <c r="B192" s="73"/>
      <c r="C192" s="78" t="s">
        <v>383</v>
      </c>
      <c r="D192" s="79">
        <f>SUM(D193:D194)</f>
        <v>60000</v>
      </c>
      <c r="E192" s="79">
        <f>SUM(E193:E194)</f>
        <v>60000</v>
      </c>
      <c r="F192" s="79">
        <f>SUM(F193:F194)</f>
        <v>60000</v>
      </c>
      <c r="G192" s="79">
        <f>SUM(G193:G194)</f>
        <v>160000</v>
      </c>
    </row>
    <row r="193" spans="1:7" x14ac:dyDescent="0.25">
      <c r="A193" s="67"/>
      <c r="B193" s="73"/>
      <c r="C193" s="74" t="s">
        <v>655</v>
      </c>
      <c r="D193" s="69">
        <v>0</v>
      </c>
      <c r="E193" s="69">
        <v>0</v>
      </c>
      <c r="F193" s="69">
        <v>0</v>
      </c>
      <c r="G193" s="69">
        <v>100000</v>
      </c>
    </row>
    <row r="194" spans="1:7" ht="33" x14ac:dyDescent="0.25">
      <c r="A194" s="67"/>
      <c r="B194" s="73"/>
      <c r="C194" s="74" t="s">
        <v>656</v>
      </c>
      <c r="D194" s="69">
        <v>60000</v>
      </c>
      <c r="E194" s="69">
        <v>60000</v>
      </c>
      <c r="F194" s="69">
        <v>60000</v>
      </c>
      <c r="G194" s="69">
        <v>60000</v>
      </c>
    </row>
    <row r="195" spans="1:7" x14ac:dyDescent="0.25">
      <c r="A195" s="70"/>
      <c r="B195" s="73"/>
      <c r="C195" s="78" t="s">
        <v>399</v>
      </c>
      <c r="D195" s="79">
        <f>SUM(D196:D198)</f>
        <v>0</v>
      </c>
      <c r="E195" s="79">
        <f>SUM(E196:E198)</f>
        <v>0</v>
      </c>
      <c r="F195" s="79">
        <f>SUM(F196:F198)</f>
        <v>350000</v>
      </c>
      <c r="G195" s="79">
        <f>SUM(G196:G198)</f>
        <v>570000</v>
      </c>
    </row>
    <row r="196" spans="1:7" x14ac:dyDescent="0.25">
      <c r="A196" s="67"/>
      <c r="B196" s="73"/>
      <c r="C196" s="74" t="s">
        <v>657</v>
      </c>
      <c r="D196" s="69">
        <v>0</v>
      </c>
      <c r="E196" s="69">
        <v>0</v>
      </c>
      <c r="F196" s="69">
        <v>350000</v>
      </c>
      <c r="G196" s="69">
        <v>550000</v>
      </c>
    </row>
    <row r="197" spans="1:7" ht="33" x14ac:dyDescent="0.25">
      <c r="A197" s="67"/>
      <c r="B197" s="73"/>
      <c r="C197" s="74" t="s">
        <v>658</v>
      </c>
      <c r="D197" s="69">
        <v>0</v>
      </c>
      <c r="E197" s="69">
        <v>0</v>
      </c>
      <c r="F197" s="69"/>
      <c r="G197" s="69">
        <v>10000</v>
      </c>
    </row>
    <row r="198" spans="1:7" ht="33" x14ac:dyDescent="0.25">
      <c r="A198" s="76"/>
      <c r="B198" s="73"/>
      <c r="C198" s="74" t="s">
        <v>659</v>
      </c>
      <c r="D198" s="69">
        <v>0</v>
      </c>
      <c r="E198" s="69">
        <v>0</v>
      </c>
      <c r="F198" s="69"/>
      <c r="G198" s="69">
        <v>10000</v>
      </c>
    </row>
    <row r="199" spans="1:7" x14ac:dyDescent="0.25">
      <c r="A199" s="75"/>
      <c r="B199" s="73"/>
      <c r="C199" s="78" t="s">
        <v>390</v>
      </c>
      <c r="D199" s="79">
        <f>SUM(D200)</f>
        <v>0</v>
      </c>
      <c r="E199" s="79">
        <f>SUM(E200)</f>
        <v>0</v>
      </c>
      <c r="F199" s="79">
        <f t="shared" ref="F199:G199" si="22">SUM(F200)</f>
        <v>0</v>
      </c>
      <c r="G199" s="79">
        <f t="shared" si="22"/>
        <v>10000</v>
      </c>
    </row>
    <row r="200" spans="1:7" ht="33" x14ac:dyDescent="0.25">
      <c r="A200" s="76"/>
      <c r="B200" s="73"/>
      <c r="C200" s="74" t="s">
        <v>660</v>
      </c>
      <c r="D200" s="69">
        <v>0</v>
      </c>
      <c r="E200" s="69">
        <v>0</v>
      </c>
      <c r="F200" s="69"/>
      <c r="G200" s="69">
        <v>10000</v>
      </c>
    </row>
    <row r="201" spans="1:7" x14ac:dyDescent="0.25">
      <c r="A201" s="12"/>
      <c r="B201" s="12"/>
      <c r="C201" s="10" t="s">
        <v>65</v>
      </c>
      <c r="D201" s="11">
        <f>+D203</f>
        <v>150000</v>
      </c>
      <c r="E201" s="11">
        <f>+E203</f>
        <v>250000</v>
      </c>
      <c r="F201" s="11">
        <f>+F203</f>
        <v>350000</v>
      </c>
      <c r="G201" s="11">
        <f>+G203</f>
        <v>450000</v>
      </c>
    </row>
    <row r="202" spans="1:7" x14ac:dyDescent="0.25">
      <c r="A202" s="76"/>
      <c r="B202" s="73"/>
      <c r="C202" s="68" t="s">
        <v>661</v>
      </c>
      <c r="D202" s="69"/>
      <c r="E202" s="69"/>
      <c r="F202" s="69"/>
      <c r="G202" s="69"/>
    </row>
    <row r="203" spans="1:7" x14ac:dyDescent="0.25">
      <c r="A203" s="76"/>
      <c r="B203" s="73"/>
      <c r="C203" s="74" t="s">
        <v>662</v>
      </c>
      <c r="D203" s="69">
        <v>150000</v>
      </c>
      <c r="E203" s="69">
        <v>250000</v>
      </c>
      <c r="F203" s="69">
        <v>350000</v>
      </c>
      <c r="G203" s="69">
        <v>450000</v>
      </c>
    </row>
    <row r="204" spans="1:7" x14ac:dyDescent="0.25">
      <c r="A204" s="12"/>
      <c r="B204" s="12"/>
      <c r="C204" s="10"/>
      <c r="D204" s="11"/>
      <c r="E204" s="11"/>
      <c r="F204" s="11"/>
      <c r="G204" s="11"/>
    </row>
    <row r="205" spans="1:7" x14ac:dyDescent="0.25">
      <c r="A205" s="12" t="s">
        <v>89</v>
      </c>
      <c r="B205" s="12" t="s">
        <v>28</v>
      </c>
      <c r="C205" s="5" t="s">
        <v>91</v>
      </c>
      <c r="D205" s="8">
        <f>+D207+D255+D277</f>
        <v>792021.10000000009</v>
      </c>
      <c r="E205" s="8">
        <f t="shared" ref="E205:G205" si="23">+E207+E255+E277</f>
        <v>3550613.9000000004</v>
      </c>
      <c r="F205" s="8">
        <f t="shared" si="23"/>
        <v>7267918.9000000004</v>
      </c>
      <c r="G205" s="8">
        <f t="shared" si="23"/>
        <v>9988720.5</v>
      </c>
    </row>
    <row r="206" spans="1:7" x14ac:dyDescent="0.25">
      <c r="A206" s="12"/>
      <c r="B206" s="12"/>
      <c r="C206" s="9" t="s">
        <v>17</v>
      </c>
      <c r="D206" s="22"/>
      <c r="E206" s="22"/>
      <c r="F206" s="22"/>
      <c r="G206" s="22"/>
    </row>
    <row r="207" spans="1:7" x14ac:dyDescent="0.25">
      <c r="A207" s="12"/>
      <c r="B207" s="12"/>
      <c r="C207" s="10" t="s">
        <v>88</v>
      </c>
      <c r="D207" s="11">
        <f>+D209+D212+D214+D219+D226+D230+D233+D240+D243+D247+D252</f>
        <v>277185.90000000002</v>
      </c>
      <c r="E207" s="11">
        <f t="shared" ref="E207:G207" si="24">+E209+E212+E214+E219+E226+E230+E233+E240+E243+E247+E252</f>
        <v>2205393.6</v>
      </c>
      <c r="F207" s="11">
        <f t="shared" si="24"/>
        <v>4744656.3000000007</v>
      </c>
      <c r="G207" s="11">
        <f t="shared" si="24"/>
        <v>6024860.1000000006</v>
      </c>
    </row>
    <row r="208" spans="1:7" x14ac:dyDescent="0.25">
      <c r="A208" s="76"/>
      <c r="B208" s="73"/>
      <c r="C208" s="68" t="s">
        <v>661</v>
      </c>
      <c r="D208" s="80"/>
      <c r="E208" s="80"/>
      <c r="F208" s="80"/>
      <c r="G208" s="80"/>
    </row>
    <row r="209" spans="1:7" x14ac:dyDescent="0.25">
      <c r="A209" s="70"/>
      <c r="B209" s="70"/>
      <c r="C209" s="71" t="s">
        <v>376</v>
      </c>
      <c r="D209" s="81">
        <f>SUM(D210:D211)</f>
        <v>183662.2</v>
      </c>
      <c r="E209" s="81">
        <f t="shared" ref="E209:G209" si="25">SUM(E210:E211)</f>
        <v>518346.10000000003</v>
      </c>
      <c r="F209" s="81">
        <f t="shared" si="25"/>
        <v>956393.5</v>
      </c>
      <c r="G209" s="81">
        <f t="shared" si="25"/>
        <v>1308419.2999999998</v>
      </c>
    </row>
    <row r="210" spans="1:7" x14ac:dyDescent="0.25">
      <c r="A210" s="76"/>
      <c r="B210" s="76"/>
      <c r="C210" s="82" t="s">
        <v>648</v>
      </c>
      <c r="D210" s="69">
        <v>63673.9</v>
      </c>
      <c r="E210" s="69">
        <v>278369.40000000002</v>
      </c>
      <c r="F210" s="69">
        <v>536434.4</v>
      </c>
      <c r="G210" s="69">
        <v>708477.7</v>
      </c>
    </row>
    <row r="211" spans="1:7" x14ac:dyDescent="0.25">
      <c r="A211" s="76"/>
      <c r="B211" s="76"/>
      <c r="C211" s="82" t="s">
        <v>663</v>
      </c>
      <c r="D211" s="69">
        <v>119988.3</v>
      </c>
      <c r="E211" s="69">
        <v>239976.7</v>
      </c>
      <c r="F211" s="69">
        <v>419959.1</v>
      </c>
      <c r="G211" s="69">
        <v>599941.6</v>
      </c>
    </row>
    <row r="212" spans="1:7" x14ac:dyDescent="0.25">
      <c r="A212" s="75"/>
      <c r="B212" s="75"/>
      <c r="C212" s="71" t="s">
        <v>405</v>
      </c>
      <c r="D212" s="72">
        <f>SUM(D213)</f>
        <v>0</v>
      </c>
      <c r="E212" s="72">
        <f t="shared" ref="E212:G212" si="26">SUM(E213)</f>
        <v>50000</v>
      </c>
      <c r="F212" s="72">
        <f t="shared" si="26"/>
        <v>143773</v>
      </c>
      <c r="G212" s="72">
        <f t="shared" si="26"/>
        <v>143772</v>
      </c>
    </row>
    <row r="213" spans="1:7" x14ac:dyDescent="0.25">
      <c r="A213" s="76"/>
      <c r="B213" s="73"/>
      <c r="C213" s="82" t="s">
        <v>664</v>
      </c>
      <c r="D213" s="69">
        <v>0</v>
      </c>
      <c r="E213" s="69">
        <v>50000</v>
      </c>
      <c r="F213" s="69">
        <v>143773</v>
      </c>
      <c r="G213" s="69">
        <v>143772</v>
      </c>
    </row>
    <row r="214" spans="1:7" x14ac:dyDescent="0.25">
      <c r="A214" s="75"/>
      <c r="B214" s="75"/>
      <c r="C214" s="71" t="s">
        <v>392</v>
      </c>
      <c r="D214" s="72">
        <f>SUM(D215:D218)</f>
        <v>0</v>
      </c>
      <c r="E214" s="72">
        <f t="shared" ref="E214:G214" si="27">SUM(E215:E218)</f>
        <v>200000</v>
      </c>
      <c r="F214" s="72">
        <f t="shared" si="27"/>
        <v>450000</v>
      </c>
      <c r="G214" s="72">
        <f t="shared" si="27"/>
        <v>581316</v>
      </c>
    </row>
    <row r="215" spans="1:7" x14ac:dyDescent="0.25">
      <c r="A215" s="76"/>
      <c r="B215" s="76"/>
      <c r="C215" s="82" t="s">
        <v>665</v>
      </c>
      <c r="D215" s="69">
        <v>0</v>
      </c>
      <c r="E215" s="69">
        <v>50000</v>
      </c>
      <c r="F215" s="69">
        <v>100000</v>
      </c>
      <c r="G215" s="69">
        <v>143772</v>
      </c>
    </row>
    <row r="216" spans="1:7" x14ac:dyDescent="0.25">
      <c r="A216" s="76"/>
      <c r="B216" s="76"/>
      <c r="C216" s="82" t="s">
        <v>666</v>
      </c>
      <c r="D216" s="69">
        <v>0</v>
      </c>
      <c r="E216" s="69">
        <v>50000</v>
      </c>
      <c r="F216" s="69">
        <v>100000</v>
      </c>
      <c r="G216" s="69">
        <v>143772</v>
      </c>
    </row>
    <row r="217" spans="1:7" x14ac:dyDescent="0.25">
      <c r="A217" s="76"/>
      <c r="B217" s="76"/>
      <c r="C217" s="82" t="s">
        <v>667</v>
      </c>
      <c r="D217" s="69">
        <v>0</v>
      </c>
      <c r="E217" s="69">
        <v>50000</v>
      </c>
      <c r="F217" s="69">
        <v>100000</v>
      </c>
      <c r="G217" s="69">
        <v>143772</v>
      </c>
    </row>
    <row r="218" spans="1:7" ht="33" x14ac:dyDescent="0.25">
      <c r="A218" s="76"/>
      <c r="B218" s="76"/>
      <c r="C218" s="82" t="s">
        <v>668</v>
      </c>
      <c r="D218" s="69">
        <v>0</v>
      </c>
      <c r="E218" s="69">
        <v>50000</v>
      </c>
      <c r="F218" s="69">
        <v>150000</v>
      </c>
      <c r="G218" s="69">
        <v>150000</v>
      </c>
    </row>
    <row r="219" spans="1:7" x14ac:dyDescent="0.25">
      <c r="A219" s="70"/>
      <c r="B219" s="70"/>
      <c r="C219" s="71" t="s">
        <v>395</v>
      </c>
      <c r="D219" s="72">
        <f>SUM(D220:D225)</f>
        <v>0</v>
      </c>
      <c r="E219" s="72">
        <f t="shared" ref="E219:G219" si="28">SUM(E220:E225)</f>
        <v>300000</v>
      </c>
      <c r="F219" s="72">
        <f t="shared" si="28"/>
        <v>650000</v>
      </c>
      <c r="G219" s="72">
        <f t="shared" si="28"/>
        <v>868860</v>
      </c>
    </row>
    <row r="220" spans="1:7" x14ac:dyDescent="0.25">
      <c r="A220" s="76"/>
      <c r="B220" s="76"/>
      <c r="C220" s="82" t="s">
        <v>669</v>
      </c>
      <c r="D220" s="69">
        <v>0</v>
      </c>
      <c r="E220" s="69">
        <v>50000</v>
      </c>
      <c r="F220" s="69">
        <v>100000</v>
      </c>
      <c r="G220" s="69">
        <v>143772</v>
      </c>
    </row>
    <row r="221" spans="1:7" x14ac:dyDescent="0.25">
      <c r="A221" s="76"/>
      <c r="B221" s="76"/>
      <c r="C221" s="82" t="s">
        <v>670</v>
      </c>
      <c r="D221" s="69">
        <v>0</v>
      </c>
      <c r="E221" s="69">
        <v>50000</v>
      </c>
      <c r="F221" s="69">
        <v>100000</v>
      </c>
      <c r="G221" s="69">
        <v>143772</v>
      </c>
    </row>
    <row r="222" spans="1:7" x14ac:dyDescent="0.25">
      <c r="A222" s="76"/>
      <c r="B222" s="76"/>
      <c r="C222" s="82" t="s">
        <v>671</v>
      </c>
      <c r="D222" s="69">
        <v>0</v>
      </c>
      <c r="E222" s="69">
        <v>50000</v>
      </c>
      <c r="F222" s="69">
        <v>100000</v>
      </c>
      <c r="G222" s="69">
        <v>143772</v>
      </c>
    </row>
    <row r="223" spans="1:7" x14ac:dyDescent="0.25">
      <c r="A223" s="76"/>
      <c r="B223" s="76"/>
      <c r="C223" s="82" t="s">
        <v>672</v>
      </c>
      <c r="D223" s="69">
        <v>0</v>
      </c>
      <c r="E223" s="69">
        <v>50000</v>
      </c>
      <c r="F223" s="69">
        <v>100000</v>
      </c>
      <c r="G223" s="69">
        <v>143772</v>
      </c>
    </row>
    <row r="224" spans="1:7" x14ac:dyDescent="0.25">
      <c r="A224" s="76"/>
      <c r="B224" s="76"/>
      <c r="C224" s="82" t="s">
        <v>673</v>
      </c>
      <c r="D224" s="69">
        <v>0</v>
      </c>
      <c r="E224" s="69">
        <v>50000</v>
      </c>
      <c r="F224" s="69">
        <v>100000</v>
      </c>
      <c r="G224" s="69">
        <v>143772</v>
      </c>
    </row>
    <row r="225" spans="1:7" ht="33" x14ac:dyDescent="0.25">
      <c r="A225" s="76"/>
      <c r="B225" s="76"/>
      <c r="C225" s="82" t="s">
        <v>674</v>
      </c>
      <c r="D225" s="69">
        <v>0</v>
      </c>
      <c r="E225" s="69">
        <v>50000</v>
      </c>
      <c r="F225" s="69">
        <v>150000</v>
      </c>
      <c r="G225" s="69">
        <v>150000</v>
      </c>
    </row>
    <row r="226" spans="1:7" x14ac:dyDescent="0.25">
      <c r="A226" s="75"/>
      <c r="B226" s="75"/>
      <c r="C226" s="71" t="s">
        <v>381</v>
      </c>
      <c r="D226" s="72">
        <f>SUM(D227:D229)</f>
        <v>0</v>
      </c>
      <c r="E226" s="72">
        <f t="shared" ref="E226:G226" si="29">SUM(E227:E229)</f>
        <v>100000</v>
      </c>
      <c r="F226" s="72">
        <f t="shared" si="29"/>
        <v>305718.90000000002</v>
      </c>
      <c r="G226" s="72">
        <f t="shared" si="29"/>
        <v>349490.9</v>
      </c>
    </row>
    <row r="227" spans="1:7" ht="33" x14ac:dyDescent="0.25">
      <c r="A227" s="76"/>
      <c r="B227" s="76"/>
      <c r="C227" s="82" t="s">
        <v>653</v>
      </c>
      <c r="D227" s="69">
        <v>0</v>
      </c>
      <c r="E227" s="69">
        <v>0</v>
      </c>
      <c r="F227" s="69">
        <v>55718.9</v>
      </c>
      <c r="G227" s="69">
        <v>55718.9</v>
      </c>
    </row>
    <row r="228" spans="1:7" x14ac:dyDescent="0.25">
      <c r="A228" s="76"/>
      <c r="B228" s="76"/>
      <c r="C228" s="82" t="s">
        <v>675</v>
      </c>
      <c r="D228" s="69"/>
      <c r="E228" s="69">
        <v>50000</v>
      </c>
      <c r="F228" s="69">
        <v>100000</v>
      </c>
      <c r="G228" s="69">
        <v>143772</v>
      </c>
    </row>
    <row r="229" spans="1:7" ht="33" x14ac:dyDescent="0.25">
      <c r="A229" s="76"/>
      <c r="B229" s="76"/>
      <c r="C229" s="82" t="s">
        <v>676</v>
      </c>
      <c r="D229" s="69">
        <v>0</v>
      </c>
      <c r="E229" s="69">
        <v>50000</v>
      </c>
      <c r="F229" s="69">
        <v>150000</v>
      </c>
      <c r="G229" s="69">
        <v>150000</v>
      </c>
    </row>
    <row r="230" spans="1:7" x14ac:dyDescent="0.25">
      <c r="A230" s="75"/>
      <c r="B230" s="75"/>
      <c r="C230" s="71" t="s">
        <v>385</v>
      </c>
      <c r="D230" s="72">
        <f>SUM(D231:D232)</f>
        <v>0</v>
      </c>
      <c r="E230" s="72">
        <f t="shared" ref="E230:G230" si="30">SUM(E231:E232)</f>
        <v>200000</v>
      </c>
      <c r="F230" s="72">
        <f t="shared" si="30"/>
        <v>250000</v>
      </c>
      <c r="G230" s="72">
        <f t="shared" si="30"/>
        <v>293772</v>
      </c>
    </row>
    <row r="231" spans="1:7" x14ac:dyDescent="0.25">
      <c r="A231" s="76"/>
      <c r="B231" s="76"/>
      <c r="C231" s="82" t="s">
        <v>677</v>
      </c>
      <c r="D231" s="69">
        <v>0</v>
      </c>
      <c r="E231" s="69">
        <v>150000</v>
      </c>
      <c r="F231" s="69">
        <v>150000</v>
      </c>
      <c r="G231" s="69">
        <v>150000</v>
      </c>
    </row>
    <row r="232" spans="1:7" x14ac:dyDescent="0.25">
      <c r="A232" s="76"/>
      <c r="B232" s="76"/>
      <c r="C232" s="82" t="s">
        <v>678</v>
      </c>
      <c r="D232" s="69">
        <v>0</v>
      </c>
      <c r="E232" s="69">
        <v>50000</v>
      </c>
      <c r="F232" s="69">
        <v>100000</v>
      </c>
      <c r="G232" s="69">
        <v>143772</v>
      </c>
    </row>
    <row r="233" spans="1:7" x14ac:dyDescent="0.25">
      <c r="A233" s="75"/>
      <c r="B233" s="75"/>
      <c r="C233" s="71" t="s">
        <v>399</v>
      </c>
      <c r="D233" s="72">
        <f>SUM(D234:D239)</f>
        <v>93523.7</v>
      </c>
      <c r="E233" s="72">
        <f t="shared" ref="E233:G233" si="31">SUM(E234:E239)</f>
        <v>387047.5</v>
      </c>
      <c r="F233" s="72">
        <f t="shared" si="31"/>
        <v>883052</v>
      </c>
      <c r="G233" s="72">
        <f t="shared" si="31"/>
        <v>1110879.5999999999</v>
      </c>
    </row>
    <row r="234" spans="1:7" x14ac:dyDescent="0.25">
      <c r="A234" s="76"/>
      <c r="B234" s="76"/>
      <c r="C234" s="82" t="s">
        <v>657</v>
      </c>
      <c r="D234" s="69">
        <v>93523.7</v>
      </c>
      <c r="E234" s="69">
        <v>187047.5</v>
      </c>
      <c r="F234" s="69">
        <v>327333.09999999998</v>
      </c>
      <c r="G234" s="69">
        <v>467618.7</v>
      </c>
    </row>
    <row r="235" spans="1:7" x14ac:dyDescent="0.25">
      <c r="A235" s="76"/>
      <c r="B235" s="76"/>
      <c r="C235" s="82" t="s">
        <v>679</v>
      </c>
      <c r="D235" s="69">
        <v>0</v>
      </c>
      <c r="E235" s="69">
        <v>50000</v>
      </c>
      <c r="F235" s="69">
        <v>100000</v>
      </c>
      <c r="G235" s="69">
        <v>143771</v>
      </c>
    </row>
    <row r="236" spans="1:7" x14ac:dyDescent="0.25">
      <c r="A236" s="76"/>
      <c r="B236" s="76"/>
      <c r="C236" s="82" t="s">
        <v>680</v>
      </c>
      <c r="D236" s="69">
        <v>0</v>
      </c>
      <c r="E236" s="69">
        <v>50000</v>
      </c>
      <c r="F236" s="69">
        <v>100000</v>
      </c>
      <c r="G236" s="69">
        <v>143771</v>
      </c>
    </row>
    <row r="237" spans="1:7" x14ac:dyDescent="0.25">
      <c r="A237" s="76"/>
      <c r="B237" s="76"/>
      <c r="C237" s="82" t="s">
        <v>681</v>
      </c>
      <c r="D237" s="69">
        <v>0</v>
      </c>
      <c r="E237" s="69">
        <v>50000</v>
      </c>
      <c r="F237" s="69">
        <v>150000</v>
      </c>
      <c r="G237" s="69">
        <v>150000</v>
      </c>
    </row>
    <row r="238" spans="1:7" x14ac:dyDescent="0.25">
      <c r="A238" s="76"/>
      <c r="B238" s="76"/>
      <c r="C238" s="82" t="s">
        <v>682</v>
      </c>
      <c r="D238" s="69">
        <v>0</v>
      </c>
      <c r="E238" s="69">
        <v>50000</v>
      </c>
      <c r="F238" s="69">
        <v>150000</v>
      </c>
      <c r="G238" s="69">
        <v>150000</v>
      </c>
    </row>
    <row r="239" spans="1:7" ht="33" x14ac:dyDescent="0.25">
      <c r="A239" s="76"/>
      <c r="B239" s="76"/>
      <c r="C239" s="82" t="s">
        <v>659</v>
      </c>
      <c r="D239" s="69">
        <v>0</v>
      </c>
      <c r="E239" s="69">
        <v>0</v>
      </c>
      <c r="F239" s="69">
        <v>55718.9</v>
      </c>
      <c r="G239" s="69">
        <v>55718.9</v>
      </c>
    </row>
    <row r="240" spans="1:7" x14ac:dyDescent="0.25">
      <c r="A240" s="75"/>
      <c r="B240" s="75"/>
      <c r="C240" s="71" t="s">
        <v>383</v>
      </c>
      <c r="D240" s="72">
        <f>SUM(D241:D242)</f>
        <v>0</v>
      </c>
      <c r="E240" s="72">
        <f t="shared" ref="E240:G240" si="32">SUM(E241:E242)</f>
        <v>100000</v>
      </c>
      <c r="F240" s="72">
        <f t="shared" si="32"/>
        <v>250000</v>
      </c>
      <c r="G240" s="72">
        <f t="shared" si="32"/>
        <v>293771.40000000002</v>
      </c>
    </row>
    <row r="241" spans="1:7" x14ac:dyDescent="0.25">
      <c r="A241" s="76"/>
      <c r="B241" s="73"/>
      <c r="C241" s="82" t="s">
        <v>683</v>
      </c>
      <c r="D241" s="69">
        <v>0</v>
      </c>
      <c r="E241" s="69">
        <v>50000</v>
      </c>
      <c r="F241" s="69">
        <v>100000</v>
      </c>
      <c r="G241" s="69">
        <v>143771.4</v>
      </c>
    </row>
    <row r="242" spans="1:7" x14ac:dyDescent="0.25">
      <c r="A242" s="76"/>
      <c r="B242" s="73"/>
      <c r="C242" s="82" t="s">
        <v>684</v>
      </c>
      <c r="D242" s="69">
        <v>0</v>
      </c>
      <c r="E242" s="69">
        <v>50000</v>
      </c>
      <c r="F242" s="69">
        <v>150000</v>
      </c>
      <c r="G242" s="69">
        <v>150000</v>
      </c>
    </row>
    <row r="243" spans="1:7" x14ac:dyDescent="0.25">
      <c r="A243" s="75"/>
      <c r="B243" s="75"/>
      <c r="C243" s="71" t="s">
        <v>387</v>
      </c>
      <c r="D243" s="72">
        <f>SUM(D244:D246)</f>
        <v>0</v>
      </c>
      <c r="E243" s="72">
        <f t="shared" ref="E243:G243" si="33">SUM(E244:E246)</f>
        <v>150000</v>
      </c>
      <c r="F243" s="72">
        <f t="shared" si="33"/>
        <v>350000</v>
      </c>
      <c r="G243" s="72">
        <f t="shared" si="33"/>
        <v>437544</v>
      </c>
    </row>
    <row r="244" spans="1:7" x14ac:dyDescent="0.25">
      <c r="A244" s="76"/>
      <c r="B244" s="73"/>
      <c r="C244" s="82" t="s">
        <v>685</v>
      </c>
      <c r="D244" s="69">
        <v>0</v>
      </c>
      <c r="E244" s="69">
        <v>50000</v>
      </c>
      <c r="F244" s="69">
        <v>100000</v>
      </c>
      <c r="G244" s="69">
        <v>143772</v>
      </c>
    </row>
    <row r="245" spans="1:7" x14ac:dyDescent="0.25">
      <c r="A245" s="76"/>
      <c r="B245" s="73"/>
      <c r="C245" s="82" t="s">
        <v>686</v>
      </c>
      <c r="D245" s="69">
        <v>0</v>
      </c>
      <c r="E245" s="69">
        <v>50000</v>
      </c>
      <c r="F245" s="69">
        <v>100000</v>
      </c>
      <c r="G245" s="69">
        <v>143772</v>
      </c>
    </row>
    <row r="246" spans="1:7" ht="33" x14ac:dyDescent="0.25">
      <c r="A246" s="76"/>
      <c r="B246" s="73"/>
      <c r="C246" s="82" t="s">
        <v>687</v>
      </c>
      <c r="D246" s="69">
        <v>0</v>
      </c>
      <c r="E246" s="69">
        <v>50000</v>
      </c>
      <c r="F246" s="69">
        <v>150000</v>
      </c>
      <c r="G246" s="69">
        <v>150000</v>
      </c>
    </row>
    <row r="247" spans="1:7" x14ac:dyDescent="0.25">
      <c r="A247" s="75"/>
      <c r="B247" s="75"/>
      <c r="C247" s="71" t="s">
        <v>390</v>
      </c>
      <c r="D247" s="72">
        <f>SUM(D248:D251)</f>
        <v>0</v>
      </c>
      <c r="E247" s="72">
        <f t="shared" ref="E247:G247" si="34">SUM(E248:E251)</f>
        <v>150000</v>
      </c>
      <c r="F247" s="72">
        <f t="shared" si="34"/>
        <v>355718.9</v>
      </c>
      <c r="G247" s="72">
        <f t="shared" si="34"/>
        <v>487034.9</v>
      </c>
    </row>
    <row r="248" spans="1:7" ht="33" x14ac:dyDescent="0.25">
      <c r="A248" s="76"/>
      <c r="B248" s="76"/>
      <c r="C248" s="82" t="s">
        <v>660</v>
      </c>
      <c r="D248" s="69">
        <v>0</v>
      </c>
      <c r="E248" s="69">
        <v>0</v>
      </c>
      <c r="F248" s="69">
        <v>55718.9</v>
      </c>
      <c r="G248" s="69">
        <v>55718.9</v>
      </c>
    </row>
    <row r="249" spans="1:7" x14ac:dyDescent="0.25">
      <c r="A249" s="76"/>
      <c r="B249" s="76"/>
      <c r="C249" s="82" t="s">
        <v>688</v>
      </c>
      <c r="D249" s="69">
        <v>0</v>
      </c>
      <c r="E249" s="69">
        <v>50000</v>
      </c>
      <c r="F249" s="69">
        <v>100000</v>
      </c>
      <c r="G249" s="69">
        <v>143772</v>
      </c>
    </row>
    <row r="250" spans="1:7" x14ac:dyDescent="0.25">
      <c r="A250" s="76"/>
      <c r="B250" s="76"/>
      <c r="C250" s="82" t="s">
        <v>689</v>
      </c>
      <c r="D250" s="69">
        <v>0</v>
      </c>
      <c r="E250" s="69">
        <v>50000</v>
      </c>
      <c r="F250" s="69">
        <v>100000</v>
      </c>
      <c r="G250" s="69">
        <v>143772</v>
      </c>
    </row>
    <row r="251" spans="1:7" x14ac:dyDescent="0.25">
      <c r="A251" s="76"/>
      <c r="B251" s="76"/>
      <c r="C251" s="82" t="s">
        <v>690</v>
      </c>
      <c r="D251" s="69">
        <v>0</v>
      </c>
      <c r="E251" s="69">
        <v>50000</v>
      </c>
      <c r="F251" s="69">
        <v>100000</v>
      </c>
      <c r="G251" s="69">
        <v>143772</v>
      </c>
    </row>
    <row r="252" spans="1:7" x14ac:dyDescent="0.25">
      <c r="A252" s="83"/>
      <c r="B252" s="83"/>
      <c r="C252" s="71" t="s">
        <v>419</v>
      </c>
      <c r="D252" s="72">
        <f>SUM(D253)</f>
        <v>0</v>
      </c>
      <c r="E252" s="72">
        <f t="shared" ref="E252:G252" si="35">SUM(E253)</f>
        <v>50000</v>
      </c>
      <c r="F252" s="72">
        <f t="shared" si="35"/>
        <v>150000</v>
      </c>
      <c r="G252" s="72">
        <f t="shared" si="35"/>
        <v>150000</v>
      </c>
    </row>
    <row r="253" spans="1:7" x14ac:dyDescent="0.25">
      <c r="A253" s="76"/>
      <c r="B253" s="76"/>
      <c r="C253" s="82" t="s">
        <v>691</v>
      </c>
      <c r="D253" s="69">
        <v>0</v>
      </c>
      <c r="E253" s="69">
        <v>50000</v>
      </c>
      <c r="F253" s="69">
        <v>150000</v>
      </c>
      <c r="G253" s="69">
        <v>150000</v>
      </c>
    </row>
    <row r="254" spans="1:7" x14ac:dyDescent="0.25">
      <c r="A254" s="70"/>
      <c r="B254" s="70"/>
      <c r="C254" s="68" t="s">
        <v>692</v>
      </c>
      <c r="D254" s="69"/>
      <c r="E254" s="69"/>
      <c r="F254" s="69"/>
      <c r="G254" s="69"/>
    </row>
    <row r="255" spans="1:7" x14ac:dyDescent="0.25">
      <c r="A255" s="12"/>
      <c r="B255" s="12"/>
      <c r="C255" s="10" t="s">
        <v>92</v>
      </c>
      <c r="D255" s="11">
        <f>+D257+D260+D264+D266+D268+D270+D273+D275</f>
        <v>514835.20000000001</v>
      </c>
      <c r="E255" s="11">
        <f t="shared" ref="E255:G255" si="36">+E257+E260+E264+E266+E268+E270+E273+E275</f>
        <v>1145220.3</v>
      </c>
      <c r="F255" s="11">
        <f t="shared" si="36"/>
        <v>2073262.6</v>
      </c>
      <c r="G255" s="11">
        <f t="shared" si="36"/>
        <v>2961803.7</v>
      </c>
    </row>
    <row r="256" spans="1:7" x14ac:dyDescent="0.25">
      <c r="A256" s="76"/>
      <c r="B256" s="73"/>
      <c r="C256" s="68" t="s">
        <v>661</v>
      </c>
      <c r="D256" s="80"/>
      <c r="E256" s="80"/>
      <c r="F256" s="80"/>
      <c r="G256" s="80"/>
    </row>
    <row r="257" spans="1:7" x14ac:dyDescent="0.25">
      <c r="A257" s="83"/>
      <c r="B257" s="83"/>
      <c r="C257" s="71" t="s">
        <v>405</v>
      </c>
      <c r="D257" s="72">
        <f>SUM(D258:D259)</f>
        <v>84478.2</v>
      </c>
      <c r="E257" s="72">
        <f t="shared" ref="E257:G257" si="37">SUM(E258:E259)</f>
        <v>168956.3</v>
      </c>
      <c r="F257" s="72">
        <f t="shared" si="37"/>
        <v>295673.40000000002</v>
      </c>
      <c r="G257" s="72">
        <f t="shared" si="37"/>
        <v>422390.6</v>
      </c>
    </row>
    <row r="258" spans="1:7" x14ac:dyDescent="0.25">
      <c r="A258" s="76"/>
      <c r="B258" s="76"/>
      <c r="C258" s="82" t="s">
        <v>649</v>
      </c>
      <c r="D258" s="69">
        <v>20000</v>
      </c>
      <c r="E258" s="69">
        <v>40000</v>
      </c>
      <c r="F258" s="69">
        <v>70000</v>
      </c>
      <c r="G258" s="69">
        <v>100000</v>
      </c>
    </row>
    <row r="259" spans="1:7" x14ac:dyDescent="0.25">
      <c r="A259" s="12"/>
      <c r="B259" s="12"/>
      <c r="C259" s="10" t="s">
        <v>693</v>
      </c>
      <c r="D259" s="11">
        <v>64478.2</v>
      </c>
      <c r="E259" s="11">
        <v>128956.3</v>
      </c>
      <c r="F259" s="11">
        <v>225673.4</v>
      </c>
      <c r="G259" s="11">
        <v>322390.59999999998</v>
      </c>
    </row>
    <row r="260" spans="1:7" x14ac:dyDescent="0.25">
      <c r="A260" s="83"/>
      <c r="B260" s="83"/>
      <c r="C260" s="71" t="s">
        <v>392</v>
      </c>
      <c r="D260" s="72">
        <f>SUM(D261:D263)</f>
        <v>185943.6</v>
      </c>
      <c r="E260" s="72">
        <f t="shared" ref="E260:G260" si="38">SUM(E261:E263)</f>
        <v>371887.2</v>
      </c>
      <c r="F260" s="72">
        <f t="shared" si="38"/>
        <v>650802.69999999995</v>
      </c>
      <c r="G260" s="72">
        <f t="shared" si="38"/>
        <v>929718.1</v>
      </c>
    </row>
    <row r="261" spans="1:7" x14ac:dyDescent="0.25">
      <c r="A261" s="12"/>
      <c r="B261" s="12"/>
      <c r="C261" s="10" t="s">
        <v>650</v>
      </c>
      <c r="D261" s="11">
        <v>110174.3</v>
      </c>
      <c r="E261" s="11">
        <v>220348.6</v>
      </c>
      <c r="F261" s="11">
        <v>385610.1</v>
      </c>
      <c r="G261" s="11">
        <v>550871.5</v>
      </c>
    </row>
    <row r="262" spans="1:7" ht="16.5" customHeight="1" x14ac:dyDescent="0.25">
      <c r="A262" s="12"/>
      <c r="B262" s="12"/>
      <c r="C262" s="10" t="s">
        <v>694</v>
      </c>
      <c r="D262" s="11">
        <v>29738.800000000003</v>
      </c>
      <c r="E262" s="11">
        <v>59477.600000000006</v>
      </c>
      <c r="F262" s="11">
        <v>104085.79999999999</v>
      </c>
      <c r="G262" s="11">
        <v>148694</v>
      </c>
    </row>
    <row r="263" spans="1:7" x14ac:dyDescent="0.25">
      <c r="A263" s="12"/>
      <c r="B263" s="12"/>
      <c r="C263" s="10" t="s">
        <v>695</v>
      </c>
      <c r="D263" s="11">
        <v>46030.5</v>
      </c>
      <c r="E263" s="11">
        <v>92061</v>
      </c>
      <c r="F263" s="11">
        <v>161106.79999999999</v>
      </c>
      <c r="G263" s="11">
        <v>230152.6</v>
      </c>
    </row>
    <row r="264" spans="1:7" x14ac:dyDescent="0.25">
      <c r="A264" s="83"/>
      <c r="B264" s="83"/>
      <c r="C264" s="71" t="s">
        <v>395</v>
      </c>
      <c r="D264" s="72">
        <f>SUM(D265)</f>
        <v>40413.4</v>
      </c>
      <c r="E264" s="72">
        <f t="shared" ref="E264:G264" si="39">SUM(E265)</f>
        <v>80826.8</v>
      </c>
      <c r="F264" s="72">
        <f t="shared" si="39"/>
        <v>141447</v>
      </c>
      <c r="G264" s="72">
        <f t="shared" si="39"/>
        <v>202067.1</v>
      </c>
    </row>
    <row r="265" spans="1:7" x14ac:dyDescent="0.25">
      <c r="A265" s="12"/>
      <c r="B265" s="12"/>
      <c r="C265" s="10" t="s">
        <v>696</v>
      </c>
      <c r="D265" s="11">
        <v>40413.4</v>
      </c>
      <c r="E265" s="11">
        <v>80826.8</v>
      </c>
      <c r="F265" s="11">
        <v>141447</v>
      </c>
      <c r="G265" s="11">
        <v>202067.1</v>
      </c>
    </row>
    <row r="266" spans="1:7" x14ac:dyDescent="0.25">
      <c r="A266" s="83"/>
      <c r="B266" s="83"/>
      <c r="C266" s="71" t="s">
        <v>381</v>
      </c>
      <c r="D266" s="72">
        <f>SUM(D267)</f>
        <v>0</v>
      </c>
      <c r="E266" s="72">
        <f t="shared" ref="E266:G266" si="40">SUM(E267)</f>
        <v>70000</v>
      </c>
      <c r="F266" s="72">
        <f t="shared" si="40"/>
        <v>140789.5</v>
      </c>
      <c r="G266" s="72">
        <f t="shared" si="40"/>
        <v>201127.9</v>
      </c>
    </row>
    <row r="267" spans="1:7" x14ac:dyDescent="0.25">
      <c r="A267" s="12"/>
      <c r="B267" s="12"/>
      <c r="C267" s="10" t="s">
        <v>697</v>
      </c>
      <c r="D267" s="11">
        <v>0</v>
      </c>
      <c r="E267" s="11">
        <v>70000</v>
      </c>
      <c r="F267" s="11">
        <v>140789.5</v>
      </c>
      <c r="G267" s="11">
        <v>201127.9</v>
      </c>
    </row>
    <row r="268" spans="1:7" x14ac:dyDescent="0.25">
      <c r="A268" s="83"/>
      <c r="B268" s="83"/>
      <c r="C268" s="71" t="s">
        <v>385</v>
      </c>
      <c r="D268" s="72">
        <f>SUM(D269)</f>
        <v>80000</v>
      </c>
      <c r="E268" s="72">
        <f t="shared" ref="E268:G268" si="41">SUM(E269)</f>
        <v>160000</v>
      </c>
      <c r="F268" s="72">
        <f t="shared" si="41"/>
        <v>280000</v>
      </c>
      <c r="G268" s="72">
        <f t="shared" si="41"/>
        <v>400000</v>
      </c>
    </row>
    <row r="269" spans="1:7" x14ac:dyDescent="0.25">
      <c r="A269" s="12"/>
      <c r="B269" s="12"/>
      <c r="C269" s="10" t="s">
        <v>654</v>
      </c>
      <c r="D269" s="11">
        <v>80000</v>
      </c>
      <c r="E269" s="11">
        <v>160000</v>
      </c>
      <c r="F269" s="11">
        <v>280000</v>
      </c>
      <c r="G269" s="11">
        <v>400000</v>
      </c>
    </row>
    <row r="270" spans="1:7" x14ac:dyDescent="0.25">
      <c r="A270" s="83"/>
      <c r="B270" s="83"/>
      <c r="C270" s="71" t="s">
        <v>383</v>
      </c>
      <c r="D270" s="72">
        <f>SUM(D271:D272)</f>
        <v>60000</v>
      </c>
      <c r="E270" s="72">
        <f t="shared" ref="E270:G270" si="42">SUM(E271:E272)</f>
        <v>120000</v>
      </c>
      <c r="F270" s="72">
        <f t="shared" si="42"/>
        <v>245000</v>
      </c>
      <c r="G270" s="72">
        <f t="shared" si="42"/>
        <v>350000</v>
      </c>
    </row>
    <row r="271" spans="1:7" x14ac:dyDescent="0.25">
      <c r="A271" s="12"/>
      <c r="B271" s="12"/>
      <c r="C271" s="10" t="s">
        <v>698</v>
      </c>
      <c r="D271" s="11">
        <v>0</v>
      </c>
      <c r="E271" s="11">
        <v>0</v>
      </c>
      <c r="F271" s="11">
        <v>35000</v>
      </c>
      <c r="G271" s="11">
        <v>50000</v>
      </c>
    </row>
    <row r="272" spans="1:7" x14ac:dyDescent="0.25">
      <c r="A272" s="12"/>
      <c r="B272" s="12"/>
      <c r="C272" s="10" t="s">
        <v>655</v>
      </c>
      <c r="D272" s="11">
        <v>60000</v>
      </c>
      <c r="E272" s="11">
        <v>120000</v>
      </c>
      <c r="F272" s="11">
        <v>210000</v>
      </c>
      <c r="G272" s="11">
        <v>300000</v>
      </c>
    </row>
    <row r="273" spans="1:7" x14ac:dyDescent="0.25">
      <c r="A273" s="83"/>
      <c r="B273" s="83"/>
      <c r="C273" s="71" t="s">
        <v>387</v>
      </c>
      <c r="D273" s="72">
        <f>SUM(D274)</f>
        <v>64000</v>
      </c>
      <c r="E273" s="72">
        <f t="shared" ref="E273:G273" si="43">SUM(E274)</f>
        <v>128000</v>
      </c>
      <c r="F273" s="72">
        <f t="shared" si="43"/>
        <v>224000</v>
      </c>
      <c r="G273" s="72">
        <f t="shared" si="43"/>
        <v>320000</v>
      </c>
    </row>
    <row r="274" spans="1:7" x14ac:dyDescent="0.25">
      <c r="A274" s="12"/>
      <c r="B274" s="12"/>
      <c r="C274" s="10" t="s">
        <v>699</v>
      </c>
      <c r="D274" s="11">
        <v>64000</v>
      </c>
      <c r="E274" s="11">
        <v>128000</v>
      </c>
      <c r="F274" s="11">
        <v>224000</v>
      </c>
      <c r="G274" s="11">
        <v>320000</v>
      </c>
    </row>
    <row r="275" spans="1:7" x14ac:dyDescent="0.25">
      <c r="A275" s="83"/>
      <c r="B275" s="83"/>
      <c r="C275" s="71" t="s">
        <v>419</v>
      </c>
      <c r="D275" s="72">
        <f>SUM(D276)</f>
        <v>0</v>
      </c>
      <c r="E275" s="72">
        <f t="shared" ref="E275:G275" si="44">SUM(E276)</f>
        <v>45550</v>
      </c>
      <c r="F275" s="72">
        <f t="shared" si="44"/>
        <v>95550</v>
      </c>
      <c r="G275" s="72">
        <f t="shared" si="44"/>
        <v>136500</v>
      </c>
    </row>
    <row r="276" spans="1:7" x14ac:dyDescent="0.25">
      <c r="A276" s="12"/>
      <c r="B276" s="12"/>
      <c r="C276" s="10" t="s">
        <v>700</v>
      </c>
      <c r="D276" s="11">
        <v>0</v>
      </c>
      <c r="E276" s="11">
        <v>45550</v>
      </c>
      <c r="F276" s="11">
        <v>95550</v>
      </c>
      <c r="G276" s="11">
        <v>136500</v>
      </c>
    </row>
    <row r="277" spans="1:7" x14ac:dyDescent="0.25">
      <c r="A277" s="12"/>
      <c r="B277" s="12"/>
      <c r="C277" s="10" t="s">
        <v>65</v>
      </c>
      <c r="D277" s="11">
        <f>+D279</f>
        <v>0</v>
      </c>
      <c r="E277" s="11">
        <f t="shared" ref="E277:G277" si="45">+E279</f>
        <v>200000</v>
      </c>
      <c r="F277" s="11">
        <f t="shared" si="45"/>
        <v>450000</v>
      </c>
      <c r="G277" s="11">
        <f t="shared" si="45"/>
        <v>1002056.7</v>
      </c>
    </row>
    <row r="278" spans="1:7" x14ac:dyDescent="0.25">
      <c r="A278" s="12"/>
      <c r="B278" s="12"/>
      <c r="C278" s="68" t="s">
        <v>661</v>
      </c>
      <c r="D278" s="11"/>
      <c r="E278" s="11"/>
      <c r="F278" s="11"/>
      <c r="G278" s="11"/>
    </row>
    <row r="279" spans="1:7" x14ac:dyDescent="0.25">
      <c r="A279" s="12"/>
      <c r="B279" s="12"/>
      <c r="C279" s="5" t="s">
        <v>701</v>
      </c>
      <c r="D279" s="11">
        <v>0</v>
      </c>
      <c r="E279" s="11">
        <v>200000</v>
      </c>
      <c r="F279" s="11">
        <v>450000</v>
      </c>
      <c r="G279" s="11">
        <v>1002056.7</v>
      </c>
    </row>
    <row r="280" spans="1:7" x14ac:dyDescent="0.25">
      <c r="A280" s="12"/>
      <c r="B280" s="12"/>
      <c r="C280" s="6" t="s">
        <v>93</v>
      </c>
      <c r="D280" s="7">
        <v>266279.59999999998</v>
      </c>
      <c r="E280" s="7">
        <v>413679.3</v>
      </c>
      <c r="F280" s="7">
        <v>1042448.6</v>
      </c>
      <c r="G280" s="7">
        <v>1042780.3</v>
      </c>
    </row>
    <row r="281" spans="1:7" x14ac:dyDescent="0.25">
      <c r="A281" s="12"/>
      <c r="B281" s="12"/>
      <c r="C281" s="5" t="s">
        <v>13</v>
      </c>
      <c r="D281" s="22"/>
      <c r="E281" s="22"/>
      <c r="F281" s="22"/>
      <c r="G281" s="22"/>
    </row>
    <row r="282" spans="1:7" ht="33" x14ac:dyDescent="0.25">
      <c r="A282" s="12" t="s">
        <v>94</v>
      </c>
      <c r="B282" s="12" t="s">
        <v>15</v>
      </c>
      <c r="C282" s="5" t="s">
        <v>95</v>
      </c>
      <c r="D282" s="8">
        <v>6000</v>
      </c>
      <c r="E282" s="8">
        <v>16900</v>
      </c>
      <c r="F282" s="8">
        <v>16900</v>
      </c>
      <c r="G282" s="8">
        <v>17231.7</v>
      </c>
    </row>
    <row r="283" spans="1:7" x14ac:dyDescent="0.25">
      <c r="A283" s="12"/>
      <c r="B283" s="12"/>
      <c r="C283" s="9" t="s">
        <v>17</v>
      </c>
      <c r="D283" s="22"/>
      <c r="E283" s="22"/>
      <c r="F283" s="22"/>
      <c r="G283" s="22"/>
    </row>
    <row r="284" spans="1:7" x14ac:dyDescent="0.25">
      <c r="A284" s="12"/>
      <c r="B284" s="12"/>
      <c r="C284" s="10" t="s">
        <v>93</v>
      </c>
      <c r="D284" s="11">
        <v>6000</v>
      </c>
      <c r="E284" s="11">
        <v>16900</v>
      </c>
      <c r="F284" s="11">
        <v>16900</v>
      </c>
      <c r="G284" s="11">
        <v>17231.7</v>
      </c>
    </row>
    <row r="285" spans="1:7" ht="49.5" x14ac:dyDescent="0.25">
      <c r="A285" s="12" t="s">
        <v>96</v>
      </c>
      <c r="B285" s="12" t="s">
        <v>15</v>
      </c>
      <c r="C285" s="5" t="s">
        <v>97</v>
      </c>
      <c r="D285" s="8">
        <v>260279.6</v>
      </c>
      <c r="E285" s="8">
        <v>273750.2</v>
      </c>
      <c r="F285" s="8">
        <v>279490.40000000002</v>
      </c>
      <c r="G285" s="8">
        <v>279490.40000000002</v>
      </c>
    </row>
    <row r="286" spans="1:7" x14ac:dyDescent="0.25">
      <c r="A286" s="12"/>
      <c r="B286" s="12"/>
      <c r="C286" s="9" t="s">
        <v>17</v>
      </c>
      <c r="D286" s="22"/>
      <c r="E286" s="22"/>
      <c r="F286" s="22"/>
      <c r="G286" s="22"/>
    </row>
    <row r="287" spans="1:7" x14ac:dyDescent="0.25">
      <c r="A287" s="12"/>
      <c r="B287" s="12"/>
      <c r="C287" s="10" t="s">
        <v>98</v>
      </c>
      <c r="D287" s="11">
        <v>260279.6</v>
      </c>
      <c r="E287" s="11">
        <v>273750.2</v>
      </c>
      <c r="F287" s="11">
        <v>279490.40000000002</v>
      </c>
      <c r="G287" s="11">
        <v>279490.40000000002</v>
      </c>
    </row>
    <row r="288" spans="1:7" ht="49.5" x14ac:dyDescent="0.25">
      <c r="A288" s="12" t="s">
        <v>96</v>
      </c>
      <c r="B288" s="12" t="s">
        <v>23</v>
      </c>
      <c r="C288" s="5" t="s">
        <v>99</v>
      </c>
      <c r="D288" s="8">
        <v>0</v>
      </c>
      <c r="E288" s="8">
        <v>29550</v>
      </c>
      <c r="F288" s="8">
        <v>59100</v>
      </c>
      <c r="G288" s="8">
        <v>59100</v>
      </c>
    </row>
    <row r="289" spans="1:7" x14ac:dyDescent="0.25">
      <c r="A289" s="12"/>
      <c r="B289" s="12"/>
      <c r="C289" s="9" t="s">
        <v>17</v>
      </c>
      <c r="D289" s="22"/>
      <c r="E289" s="22"/>
      <c r="F289" s="22"/>
      <c r="G289" s="22"/>
    </row>
    <row r="290" spans="1:7" ht="33" x14ac:dyDescent="0.25">
      <c r="A290" s="12"/>
      <c r="B290" s="12"/>
      <c r="C290" s="10" t="s">
        <v>100</v>
      </c>
      <c r="D290" s="11">
        <v>0</v>
      </c>
      <c r="E290" s="11">
        <v>29550</v>
      </c>
      <c r="F290" s="11">
        <v>59100</v>
      </c>
      <c r="G290" s="11">
        <v>59100</v>
      </c>
    </row>
    <row r="291" spans="1:7" x14ac:dyDescent="0.25">
      <c r="A291" s="12" t="s">
        <v>96</v>
      </c>
      <c r="B291" s="12" t="s">
        <v>101</v>
      </c>
      <c r="C291" s="5" t="s">
        <v>102</v>
      </c>
      <c r="D291" s="8">
        <v>0</v>
      </c>
      <c r="E291" s="8">
        <v>0</v>
      </c>
      <c r="F291" s="8">
        <v>500000</v>
      </c>
      <c r="G291" s="8">
        <v>500000</v>
      </c>
    </row>
    <row r="292" spans="1:7" x14ac:dyDescent="0.25">
      <c r="A292" s="12"/>
      <c r="B292" s="12"/>
      <c r="C292" s="9" t="s">
        <v>17</v>
      </c>
      <c r="D292" s="22"/>
      <c r="E292" s="22"/>
      <c r="F292" s="22"/>
      <c r="G292" s="22"/>
    </row>
    <row r="293" spans="1:7" x14ac:dyDescent="0.25">
      <c r="A293" s="12"/>
      <c r="B293" s="12"/>
      <c r="C293" s="10" t="s">
        <v>92</v>
      </c>
      <c r="D293" s="11">
        <v>0</v>
      </c>
      <c r="E293" s="11">
        <v>0</v>
      </c>
      <c r="F293" s="11">
        <v>500000</v>
      </c>
      <c r="G293" s="11">
        <v>500000</v>
      </c>
    </row>
    <row r="294" spans="1:7" ht="33" x14ac:dyDescent="0.25">
      <c r="A294" s="12" t="s">
        <v>103</v>
      </c>
      <c r="B294" s="12" t="s">
        <v>15</v>
      </c>
      <c r="C294" s="5" t="s">
        <v>104</v>
      </c>
      <c r="D294" s="8">
        <v>0</v>
      </c>
      <c r="E294" s="8">
        <v>93479.1</v>
      </c>
      <c r="F294" s="8">
        <v>186958.2</v>
      </c>
      <c r="G294" s="8">
        <v>186958.2</v>
      </c>
    </row>
    <row r="295" spans="1:7" x14ac:dyDescent="0.25">
      <c r="A295" s="12"/>
      <c r="B295" s="12"/>
      <c r="C295" s="9" t="s">
        <v>17</v>
      </c>
      <c r="D295" s="22"/>
      <c r="E295" s="22"/>
      <c r="F295" s="22"/>
      <c r="G295" s="22"/>
    </row>
    <row r="296" spans="1:7" ht="33" x14ac:dyDescent="0.25">
      <c r="A296" s="12"/>
      <c r="B296" s="12"/>
      <c r="C296" s="10" t="s">
        <v>105</v>
      </c>
      <c r="D296" s="11">
        <v>0</v>
      </c>
      <c r="E296" s="11">
        <v>93479.1</v>
      </c>
      <c r="F296" s="11">
        <v>186958.2</v>
      </c>
      <c r="G296" s="11">
        <v>186958.2</v>
      </c>
    </row>
    <row r="297" spans="1:7" x14ac:dyDescent="0.25">
      <c r="A297" s="12"/>
      <c r="B297" s="12"/>
      <c r="C297" s="6" t="s">
        <v>106</v>
      </c>
      <c r="D297" s="7">
        <v>20000</v>
      </c>
      <c r="E297" s="7">
        <v>95000</v>
      </c>
      <c r="F297" s="7">
        <v>415000</v>
      </c>
      <c r="G297" s="7">
        <v>585240</v>
      </c>
    </row>
    <row r="298" spans="1:7" x14ac:dyDescent="0.25">
      <c r="A298" s="12"/>
      <c r="B298" s="12"/>
      <c r="C298" s="5" t="s">
        <v>13</v>
      </c>
      <c r="D298" s="22"/>
      <c r="E298" s="22"/>
      <c r="F298" s="22"/>
      <c r="G298" s="22"/>
    </row>
    <row r="299" spans="1:7" ht="33" x14ac:dyDescent="0.25">
      <c r="A299" s="12" t="s">
        <v>107</v>
      </c>
      <c r="B299" s="12" t="s">
        <v>15</v>
      </c>
      <c r="C299" s="5" t="s">
        <v>108</v>
      </c>
      <c r="D299" s="8">
        <v>20000</v>
      </c>
      <c r="E299" s="8">
        <v>45000</v>
      </c>
      <c r="F299" s="8">
        <v>65000</v>
      </c>
      <c r="G299" s="8">
        <v>85240</v>
      </c>
    </row>
    <row r="300" spans="1:7" x14ac:dyDescent="0.25">
      <c r="A300" s="12"/>
      <c r="B300" s="12"/>
      <c r="C300" s="9" t="s">
        <v>17</v>
      </c>
      <c r="D300" s="22"/>
      <c r="E300" s="22"/>
      <c r="F300" s="22"/>
      <c r="G300" s="22"/>
    </row>
    <row r="301" spans="1:7" x14ac:dyDescent="0.25">
      <c r="A301" s="12"/>
      <c r="B301" s="12"/>
      <c r="C301" s="10" t="s">
        <v>106</v>
      </c>
      <c r="D301" s="11">
        <v>20000</v>
      </c>
      <c r="E301" s="11">
        <v>45000</v>
      </c>
      <c r="F301" s="11">
        <v>65000</v>
      </c>
      <c r="G301" s="11">
        <v>85240</v>
      </c>
    </row>
    <row r="302" spans="1:7" x14ac:dyDescent="0.25">
      <c r="A302" s="12" t="s">
        <v>109</v>
      </c>
      <c r="B302" s="12" t="s">
        <v>110</v>
      </c>
      <c r="C302" s="5" t="s">
        <v>111</v>
      </c>
      <c r="D302" s="8">
        <v>0</v>
      </c>
      <c r="E302" s="8">
        <v>50000</v>
      </c>
      <c r="F302" s="8">
        <v>350000</v>
      </c>
      <c r="G302" s="8">
        <v>500000</v>
      </c>
    </row>
    <row r="303" spans="1:7" x14ac:dyDescent="0.25">
      <c r="A303" s="12"/>
      <c r="B303" s="12"/>
      <c r="C303" s="9" t="s">
        <v>17</v>
      </c>
      <c r="D303" s="22"/>
      <c r="E303" s="22"/>
      <c r="F303" s="22"/>
      <c r="G303" s="22"/>
    </row>
    <row r="304" spans="1:7" x14ac:dyDescent="0.25">
      <c r="A304" s="12"/>
      <c r="B304" s="12"/>
      <c r="C304" s="10" t="s">
        <v>106</v>
      </c>
      <c r="D304" s="11">
        <v>0</v>
      </c>
      <c r="E304" s="11">
        <v>50000</v>
      </c>
      <c r="F304" s="11">
        <v>350000</v>
      </c>
      <c r="G304" s="11">
        <v>500000</v>
      </c>
    </row>
    <row r="305" spans="1:7" x14ac:dyDescent="0.25">
      <c r="A305" s="12"/>
      <c r="B305" s="12"/>
      <c r="C305" s="6" t="s">
        <v>112</v>
      </c>
      <c r="D305" s="7">
        <v>0</v>
      </c>
      <c r="E305" s="7">
        <v>24205</v>
      </c>
      <c r="F305" s="7">
        <v>48408</v>
      </c>
      <c r="G305" s="7">
        <v>48408</v>
      </c>
    </row>
    <row r="306" spans="1:7" x14ac:dyDescent="0.25">
      <c r="A306" s="12"/>
      <c r="B306" s="12"/>
      <c r="C306" s="5" t="s">
        <v>13</v>
      </c>
      <c r="D306" s="22"/>
      <c r="E306" s="22"/>
      <c r="F306" s="22"/>
      <c r="G306" s="22"/>
    </row>
    <row r="307" spans="1:7" ht="33" x14ac:dyDescent="0.25">
      <c r="A307" s="12" t="s">
        <v>113</v>
      </c>
      <c r="B307" s="12" t="s">
        <v>15</v>
      </c>
      <c r="C307" s="5" t="s">
        <v>114</v>
      </c>
      <c r="D307" s="8">
        <v>0</v>
      </c>
      <c r="E307" s="8">
        <v>24205</v>
      </c>
      <c r="F307" s="8">
        <v>48408</v>
      </c>
      <c r="G307" s="8">
        <v>48408</v>
      </c>
    </row>
    <row r="308" spans="1:7" x14ac:dyDescent="0.25">
      <c r="A308" s="12"/>
      <c r="B308" s="12"/>
      <c r="C308" s="9" t="s">
        <v>17</v>
      </c>
      <c r="D308" s="22"/>
      <c r="E308" s="22"/>
      <c r="F308" s="22"/>
      <c r="G308" s="22"/>
    </row>
    <row r="309" spans="1:7" x14ac:dyDescent="0.25">
      <c r="A309" s="12"/>
      <c r="B309" s="12"/>
      <c r="C309" s="10" t="s">
        <v>112</v>
      </c>
      <c r="D309" s="11">
        <v>0</v>
      </c>
      <c r="E309" s="11">
        <v>24205</v>
      </c>
      <c r="F309" s="11">
        <v>48408</v>
      </c>
      <c r="G309" s="11">
        <v>48408</v>
      </c>
    </row>
    <row r="310" spans="1:7" x14ac:dyDescent="0.25">
      <c r="A310" s="12"/>
      <c r="B310" s="12"/>
      <c r="C310" s="6" t="s">
        <v>115</v>
      </c>
      <c r="D310" s="7">
        <v>719953.1</v>
      </c>
      <c r="E310" s="7">
        <v>1175833.1000000001</v>
      </c>
      <c r="F310" s="7">
        <v>1430033.1</v>
      </c>
      <c r="G310" s="7">
        <v>1735073.1</v>
      </c>
    </row>
    <row r="311" spans="1:7" x14ac:dyDescent="0.25">
      <c r="A311" s="12"/>
      <c r="B311" s="12"/>
      <c r="C311" s="5" t="s">
        <v>13</v>
      </c>
      <c r="D311" s="22"/>
      <c r="E311" s="22"/>
      <c r="F311" s="22"/>
      <c r="G311" s="22"/>
    </row>
    <row r="312" spans="1:7" ht="33" x14ac:dyDescent="0.25">
      <c r="A312" s="12" t="s">
        <v>116</v>
      </c>
      <c r="B312" s="12" t="s">
        <v>15</v>
      </c>
      <c r="C312" s="5" t="s">
        <v>117</v>
      </c>
      <c r="D312" s="8">
        <v>18851.599999999999</v>
      </c>
      <c r="E312" s="8">
        <v>18851.599999999999</v>
      </c>
      <c r="F312" s="8">
        <v>18851.599999999999</v>
      </c>
      <c r="G312" s="8">
        <v>18851.599999999999</v>
      </c>
    </row>
    <row r="313" spans="1:7" x14ac:dyDescent="0.25">
      <c r="A313" s="12"/>
      <c r="B313" s="12"/>
      <c r="C313" s="9" t="s">
        <v>17</v>
      </c>
      <c r="D313" s="22"/>
      <c r="E313" s="22"/>
      <c r="F313" s="22"/>
      <c r="G313" s="22"/>
    </row>
    <row r="314" spans="1:7" x14ac:dyDescent="0.25">
      <c r="A314" s="12"/>
      <c r="B314" s="12"/>
      <c r="C314" s="10" t="s">
        <v>115</v>
      </c>
      <c r="D314" s="11">
        <v>18851.599999999999</v>
      </c>
      <c r="E314" s="11">
        <v>18851.599999999999</v>
      </c>
      <c r="F314" s="11">
        <v>18851.599999999999</v>
      </c>
      <c r="G314" s="11">
        <v>18851.599999999999</v>
      </c>
    </row>
    <row r="315" spans="1:7" ht="33" x14ac:dyDescent="0.25">
      <c r="A315" s="12" t="s">
        <v>118</v>
      </c>
      <c r="B315" s="12" t="s">
        <v>110</v>
      </c>
      <c r="C315" s="5" t="s">
        <v>119</v>
      </c>
      <c r="D315" s="8">
        <v>1680</v>
      </c>
      <c r="E315" s="8">
        <v>7560</v>
      </c>
      <c r="F315" s="8">
        <v>11760</v>
      </c>
      <c r="G315" s="8">
        <v>16800</v>
      </c>
    </row>
    <row r="316" spans="1:7" x14ac:dyDescent="0.25">
      <c r="A316" s="12"/>
      <c r="B316" s="12"/>
      <c r="C316" s="9" t="s">
        <v>17</v>
      </c>
      <c r="D316" s="22"/>
      <c r="E316" s="22"/>
      <c r="F316" s="22"/>
      <c r="G316" s="22"/>
    </row>
    <row r="317" spans="1:7" x14ac:dyDescent="0.25">
      <c r="A317" s="12"/>
      <c r="B317" s="12"/>
      <c r="C317" s="10" t="s">
        <v>115</v>
      </c>
      <c r="D317" s="11">
        <v>1680</v>
      </c>
      <c r="E317" s="11">
        <v>7560</v>
      </c>
      <c r="F317" s="11">
        <v>11760</v>
      </c>
      <c r="G317" s="11">
        <v>16800</v>
      </c>
    </row>
    <row r="318" spans="1:7" ht="33" x14ac:dyDescent="0.25">
      <c r="A318" s="12" t="s">
        <v>120</v>
      </c>
      <c r="B318" s="12" t="s">
        <v>15</v>
      </c>
      <c r="C318" s="5" t="s">
        <v>121</v>
      </c>
      <c r="D318" s="8">
        <v>699421.5</v>
      </c>
      <c r="E318" s="8">
        <v>699421.5</v>
      </c>
      <c r="F318" s="8">
        <v>699421.5</v>
      </c>
      <c r="G318" s="8">
        <v>699421.5</v>
      </c>
    </row>
    <row r="319" spans="1:7" x14ac:dyDescent="0.25">
      <c r="A319" s="12"/>
      <c r="B319" s="12"/>
      <c r="C319" s="9" t="s">
        <v>17</v>
      </c>
      <c r="D319" s="22"/>
      <c r="E319" s="22"/>
      <c r="F319" s="22"/>
      <c r="G319" s="22"/>
    </row>
    <row r="320" spans="1:7" x14ac:dyDescent="0.25">
      <c r="A320" s="12"/>
      <c r="B320" s="12"/>
      <c r="C320" s="10" t="s">
        <v>122</v>
      </c>
      <c r="D320" s="11">
        <v>699421.5</v>
      </c>
      <c r="E320" s="11">
        <v>699421.5</v>
      </c>
      <c r="F320" s="11">
        <v>699421.5</v>
      </c>
      <c r="G320" s="11">
        <v>699421.5</v>
      </c>
    </row>
    <row r="321" spans="1:7" x14ac:dyDescent="0.25">
      <c r="A321" s="12" t="s">
        <v>120</v>
      </c>
      <c r="B321" s="12" t="s">
        <v>86</v>
      </c>
      <c r="C321" s="5" t="s">
        <v>123</v>
      </c>
      <c r="D321" s="8">
        <v>0</v>
      </c>
      <c r="E321" s="8">
        <v>450000</v>
      </c>
      <c r="F321" s="8">
        <v>700000</v>
      </c>
      <c r="G321" s="8">
        <v>1000000</v>
      </c>
    </row>
    <row r="322" spans="1:7" x14ac:dyDescent="0.25">
      <c r="A322" s="12"/>
      <c r="B322" s="12"/>
      <c r="C322" s="9" t="s">
        <v>17</v>
      </c>
      <c r="D322" s="22"/>
      <c r="E322" s="22"/>
      <c r="F322" s="22"/>
      <c r="G322" s="22"/>
    </row>
    <row r="323" spans="1:7" x14ac:dyDescent="0.25">
      <c r="A323" s="12"/>
      <c r="B323" s="12"/>
      <c r="C323" s="10" t="s">
        <v>115</v>
      </c>
      <c r="D323" s="11">
        <v>0</v>
      </c>
      <c r="E323" s="11">
        <v>450000</v>
      </c>
      <c r="F323" s="11">
        <v>700000</v>
      </c>
      <c r="G323" s="11">
        <v>1000000</v>
      </c>
    </row>
    <row r="324" spans="1:7" s="30" customFormat="1" ht="31.5" customHeight="1" x14ac:dyDescent="0.25">
      <c r="A324" s="27"/>
      <c r="B324" s="27"/>
      <c r="C324" s="65" t="s">
        <v>374</v>
      </c>
      <c r="D324" s="66">
        <f>D326+D330+D333+D359+D362+D376+D437+D448+D455+D461+D464+D467+D470+D473+D483+D505+D511+D517+D525+D537+D543+D550+D556+D570+D580+D583+D586+D589+D619+D622+D723+D751+D836+D840</f>
        <v>25295541.100000001</v>
      </c>
      <c r="E324" s="66">
        <f t="shared" ref="E324:G324" si="46">E326+E330+E333+E359+E362+E376+E437+E448+E455+E461+E464+E467+E470+E473+E483+E505+E511+E517+E525+E537+E543+E550+E556+E570+E580+E583+E586+E589+E619+E622+E723+E751+E836+E840</f>
        <v>57554373.5</v>
      </c>
      <c r="F324" s="66">
        <f t="shared" si="46"/>
        <v>85426794.799999997</v>
      </c>
      <c r="G324" s="66">
        <f t="shared" si="46"/>
        <v>110944103.80000001</v>
      </c>
    </row>
    <row r="325" spans="1:7" s="30" customFormat="1" x14ac:dyDescent="0.25">
      <c r="A325" s="27"/>
      <c r="B325" s="27"/>
      <c r="C325" s="28" t="s">
        <v>13</v>
      </c>
      <c r="D325" s="29"/>
      <c r="E325" s="29"/>
      <c r="F325" s="29"/>
      <c r="G325" s="29"/>
    </row>
    <row r="326" spans="1:7" s="30" customFormat="1" ht="33" x14ac:dyDescent="0.25">
      <c r="A326" s="27" t="s">
        <v>124</v>
      </c>
      <c r="B326" s="27" t="s">
        <v>61</v>
      </c>
      <c r="C326" s="28" t="s">
        <v>125</v>
      </c>
      <c r="D326" s="31">
        <f>D328+D329</f>
        <v>0</v>
      </c>
      <c r="E326" s="31">
        <f>E328+E329</f>
        <v>337207.2</v>
      </c>
      <c r="F326" s="31">
        <f>F328+F329</f>
        <v>2311145.1</v>
      </c>
      <c r="G326" s="31">
        <f>G328+G329</f>
        <v>4622290</v>
      </c>
    </row>
    <row r="327" spans="1:7" s="30" customFormat="1" x14ac:dyDescent="0.25">
      <c r="A327" s="27"/>
      <c r="B327" s="27"/>
      <c r="C327" s="32" t="s">
        <v>17</v>
      </c>
      <c r="D327" s="29"/>
      <c r="E327" s="29"/>
      <c r="F327" s="29"/>
      <c r="G327" s="29"/>
    </row>
    <row r="328" spans="1:7" s="30" customFormat="1" ht="33" x14ac:dyDescent="0.25">
      <c r="A328" s="27"/>
      <c r="B328" s="27"/>
      <c r="C328" s="33" t="s">
        <v>374</v>
      </c>
      <c r="D328" s="34">
        <v>0</v>
      </c>
      <c r="E328" s="34">
        <v>0</v>
      </c>
      <c r="F328" s="34">
        <v>625109</v>
      </c>
      <c r="G328" s="34">
        <v>1250217.8999999999</v>
      </c>
    </row>
    <row r="329" spans="1:7" s="30" customFormat="1" x14ac:dyDescent="0.25">
      <c r="A329" s="27"/>
      <c r="B329" s="27"/>
      <c r="C329" s="33" t="s">
        <v>92</v>
      </c>
      <c r="D329" s="34">
        <v>0</v>
      </c>
      <c r="E329" s="34">
        <v>337207.2</v>
      </c>
      <c r="F329" s="34">
        <v>1686036.1</v>
      </c>
      <c r="G329" s="34">
        <v>3372072.1</v>
      </c>
    </row>
    <row r="330" spans="1:7" s="30" customFormat="1" ht="49.5" x14ac:dyDescent="0.25">
      <c r="A330" s="27" t="s">
        <v>124</v>
      </c>
      <c r="B330" s="27" t="s">
        <v>86</v>
      </c>
      <c r="C330" s="28" t="s">
        <v>126</v>
      </c>
      <c r="D330" s="31">
        <f>D332</f>
        <v>0</v>
      </c>
      <c r="E330" s="31">
        <f t="shared" ref="E330:G330" si="47">E332</f>
        <v>490000</v>
      </c>
      <c r="F330" s="31">
        <f t="shared" si="47"/>
        <v>490000</v>
      </c>
      <c r="G330" s="31">
        <f t="shared" si="47"/>
        <v>490000</v>
      </c>
    </row>
    <row r="331" spans="1:7" s="30" customFormat="1" x14ac:dyDescent="0.25">
      <c r="A331" s="27"/>
      <c r="B331" s="27"/>
      <c r="C331" s="32" t="s">
        <v>17</v>
      </c>
      <c r="D331" s="29"/>
      <c r="E331" s="29"/>
      <c r="F331" s="29"/>
      <c r="G331" s="29"/>
    </row>
    <row r="332" spans="1:7" s="30" customFormat="1" ht="33" x14ac:dyDescent="0.25">
      <c r="A332" s="27"/>
      <c r="B332" s="27"/>
      <c r="C332" s="33" t="s">
        <v>374</v>
      </c>
      <c r="D332" s="34">
        <v>0</v>
      </c>
      <c r="E332" s="34">
        <v>490000</v>
      </c>
      <c r="F332" s="34">
        <v>490000</v>
      </c>
      <c r="G332" s="34">
        <v>490000</v>
      </c>
    </row>
    <row r="333" spans="1:7" s="30" customFormat="1" ht="33" x14ac:dyDescent="0.25">
      <c r="A333" s="27" t="s">
        <v>127</v>
      </c>
      <c r="B333" s="27" t="s">
        <v>86</v>
      </c>
      <c r="C333" s="28" t="s">
        <v>128</v>
      </c>
      <c r="D333" s="31">
        <f>D335+D353</f>
        <v>97729</v>
      </c>
      <c r="E333" s="31">
        <f>E335+E353</f>
        <v>427444.69999999995</v>
      </c>
      <c r="F333" s="31">
        <f>F335+F353</f>
        <v>847920.9</v>
      </c>
      <c r="G333" s="31">
        <f>G335+G353</f>
        <v>1092146.5</v>
      </c>
    </row>
    <row r="334" spans="1:7" s="30" customFormat="1" x14ac:dyDescent="0.25">
      <c r="A334" s="27"/>
      <c r="B334" s="27"/>
      <c r="C334" s="32" t="s">
        <v>17</v>
      </c>
      <c r="D334" s="29"/>
      <c r="E334" s="29"/>
      <c r="F334" s="29"/>
      <c r="G334" s="29"/>
    </row>
    <row r="335" spans="1:7" s="30" customFormat="1" ht="33" x14ac:dyDescent="0.25">
      <c r="A335" s="27"/>
      <c r="B335" s="27"/>
      <c r="C335" s="33" t="s">
        <v>374</v>
      </c>
      <c r="D335" s="34">
        <f>D337+D342+D344+D346+D348+D351</f>
        <v>97729</v>
      </c>
      <c r="E335" s="34">
        <f t="shared" ref="E335:G335" si="48">E337+E342+E344+E346+E348+E351</f>
        <v>305187.59999999998</v>
      </c>
      <c r="F335" s="34">
        <f t="shared" si="48"/>
        <v>562654.4</v>
      </c>
      <c r="G335" s="34">
        <f t="shared" si="48"/>
        <v>684622.89999999991</v>
      </c>
    </row>
    <row r="336" spans="1:7" s="39" customFormat="1" ht="17.25" x14ac:dyDescent="0.3">
      <c r="A336" s="35"/>
      <c r="B336" s="35"/>
      <c r="C336" s="36" t="s">
        <v>375</v>
      </c>
      <c r="D336" s="37"/>
      <c r="E336" s="37"/>
      <c r="F336" s="37"/>
      <c r="G336" s="38"/>
    </row>
    <row r="337" spans="1:8" s="39" customFormat="1" ht="17.25" x14ac:dyDescent="0.3">
      <c r="A337" s="35"/>
      <c r="B337" s="35"/>
      <c r="C337" s="36" t="s">
        <v>376</v>
      </c>
      <c r="D337" s="34">
        <f>SUM(D338:D341)</f>
        <v>56660.4</v>
      </c>
      <c r="E337" s="34">
        <f>SUM(E338:E341)</f>
        <v>145193.79999999999</v>
      </c>
      <c r="F337" s="34">
        <f>SUM(F338:F341)</f>
        <v>262901.8</v>
      </c>
      <c r="G337" s="34">
        <f>SUM(G338:G341)</f>
        <v>293992.59999999998</v>
      </c>
    </row>
    <row r="338" spans="1:8" s="39" customFormat="1" ht="17.25" x14ac:dyDescent="0.3">
      <c r="A338" s="91"/>
      <c r="B338" s="91"/>
      <c r="C338" s="36" t="s">
        <v>377</v>
      </c>
      <c r="D338" s="34">
        <f>+ROUND(G338*0.5,1)</f>
        <v>56660.4</v>
      </c>
      <c r="E338" s="34">
        <f>+ROUND(G338*0.8,1)</f>
        <v>90656.6</v>
      </c>
      <c r="F338" s="34">
        <f>+G338</f>
        <v>113320.7</v>
      </c>
      <c r="G338" s="34">
        <v>113320.7</v>
      </c>
    </row>
    <row r="339" spans="1:8" s="39" customFormat="1" ht="33" x14ac:dyDescent="0.3">
      <c r="A339" s="91"/>
      <c r="B339" s="91"/>
      <c r="C339" s="36" t="s">
        <v>378</v>
      </c>
      <c r="D339" s="34">
        <v>0</v>
      </c>
      <c r="E339" s="34">
        <v>0</v>
      </c>
      <c r="F339" s="34">
        <f>+G339</f>
        <v>17317</v>
      </c>
      <c r="G339" s="34">
        <v>17317</v>
      </c>
      <c r="H339" s="40"/>
    </row>
    <row r="340" spans="1:8" s="39" customFormat="1" ht="33" x14ac:dyDescent="0.3">
      <c r="A340" s="91"/>
      <c r="B340" s="91"/>
      <c r="C340" s="36" t="s">
        <v>379</v>
      </c>
      <c r="D340" s="34">
        <v>0</v>
      </c>
      <c r="E340" s="34">
        <f>+ROUND(G340*0.3,1)</f>
        <v>46636.2</v>
      </c>
      <c r="F340" s="34">
        <f>+ROUND(G340*0.8,1)</f>
        <v>124363.1</v>
      </c>
      <c r="G340" s="34">
        <v>155453.9</v>
      </c>
      <c r="H340" s="40"/>
    </row>
    <row r="341" spans="1:8" s="39" customFormat="1" ht="17.25" x14ac:dyDescent="0.3">
      <c r="A341" s="91"/>
      <c r="B341" s="91"/>
      <c r="C341" s="36" t="s">
        <v>380</v>
      </c>
      <c r="D341" s="34">
        <v>0</v>
      </c>
      <c r="E341" s="34">
        <f>+G341</f>
        <v>7901</v>
      </c>
      <c r="F341" s="34">
        <f>+G341</f>
        <v>7901</v>
      </c>
      <c r="G341" s="34">
        <v>7901</v>
      </c>
      <c r="H341" s="40"/>
    </row>
    <row r="342" spans="1:8" s="39" customFormat="1" ht="17.25" x14ac:dyDescent="0.3">
      <c r="A342" s="91"/>
      <c r="B342" s="91"/>
      <c r="C342" s="36" t="s">
        <v>381</v>
      </c>
      <c r="D342" s="34">
        <f>D343</f>
        <v>0</v>
      </c>
      <c r="E342" s="34">
        <f t="shared" ref="E342:G342" si="49">E343</f>
        <v>30929</v>
      </c>
      <c r="F342" s="34">
        <f t="shared" si="49"/>
        <v>72167.600000000006</v>
      </c>
      <c r="G342" s="34">
        <f t="shared" si="49"/>
        <v>103096.6</v>
      </c>
    </row>
    <row r="343" spans="1:8" s="39" customFormat="1" ht="17.25" x14ac:dyDescent="0.3">
      <c r="A343" s="91"/>
      <c r="B343" s="91"/>
      <c r="C343" s="36" t="s">
        <v>382</v>
      </c>
      <c r="D343" s="34">
        <v>0</v>
      </c>
      <c r="E343" s="34">
        <f>+ROUND(G343*0.3,1)</f>
        <v>30929</v>
      </c>
      <c r="F343" s="34">
        <f>+ROUND(G343*0.7,1)</f>
        <v>72167.600000000006</v>
      </c>
      <c r="G343" s="34">
        <v>103096.6</v>
      </c>
      <c r="H343" s="40"/>
    </row>
    <row r="344" spans="1:8" s="39" customFormat="1" ht="17.25" x14ac:dyDescent="0.3">
      <c r="A344" s="91"/>
      <c r="B344" s="91"/>
      <c r="C344" s="36" t="s">
        <v>383</v>
      </c>
      <c r="D344" s="34">
        <f>D345</f>
        <v>41068.6</v>
      </c>
      <c r="E344" s="34">
        <f>E345</f>
        <v>95826.8</v>
      </c>
      <c r="F344" s="34">
        <f>F345</f>
        <v>136895.4</v>
      </c>
      <c r="G344" s="34">
        <f>G345</f>
        <v>136895.4</v>
      </c>
    </row>
    <row r="345" spans="1:8" s="39" customFormat="1" ht="33" x14ac:dyDescent="0.3">
      <c r="A345" s="91"/>
      <c r="B345" s="91"/>
      <c r="C345" s="36" t="s">
        <v>384</v>
      </c>
      <c r="D345" s="34">
        <f>+ROUND(G345*0.3,1)</f>
        <v>41068.6</v>
      </c>
      <c r="E345" s="34">
        <f>+ROUND(G345*0.7,1)</f>
        <v>95826.8</v>
      </c>
      <c r="F345" s="34">
        <f>+G345</f>
        <v>136895.4</v>
      </c>
      <c r="G345" s="34">
        <v>136895.4</v>
      </c>
      <c r="H345" s="40"/>
    </row>
    <row r="346" spans="1:8" s="39" customFormat="1" ht="17.25" x14ac:dyDescent="0.3">
      <c r="A346" s="41"/>
      <c r="B346" s="41"/>
      <c r="C346" s="36" t="s">
        <v>385</v>
      </c>
      <c r="D346" s="34">
        <f>D347</f>
        <v>0</v>
      </c>
      <c r="E346" s="34">
        <f t="shared" ref="E346:G346" si="50">E347</f>
        <v>1897.4</v>
      </c>
      <c r="F346" s="34">
        <f t="shared" si="50"/>
        <v>1897.4</v>
      </c>
      <c r="G346" s="34">
        <f t="shared" si="50"/>
        <v>1897.4</v>
      </c>
    </row>
    <row r="347" spans="1:8" s="39" customFormat="1" ht="17.25" x14ac:dyDescent="0.3">
      <c r="A347" s="41"/>
      <c r="B347" s="41"/>
      <c r="C347" s="36" t="s">
        <v>386</v>
      </c>
      <c r="D347" s="34">
        <v>0</v>
      </c>
      <c r="E347" s="34">
        <f>+G347</f>
        <v>1897.4</v>
      </c>
      <c r="F347" s="34">
        <f>+G347</f>
        <v>1897.4</v>
      </c>
      <c r="G347" s="34">
        <v>1897.4</v>
      </c>
      <c r="H347" s="40"/>
    </row>
    <row r="348" spans="1:8" s="39" customFormat="1" ht="17.25" x14ac:dyDescent="0.3">
      <c r="A348" s="42"/>
      <c r="B348" s="41"/>
      <c r="C348" s="36" t="s">
        <v>387</v>
      </c>
      <c r="D348" s="34">
        <f>D349+D350</f>
        <v>0</v>
      </c>
      <c r="E348" s="34">
        <f>E349+E350</f>
        <v>31340.6</v>
      </c>
      <c r="F348" s="34">
        <f>F349+F350</f>
        <v>88792.2</v>
      </c>
      <c r="G348" s="34">
        <f>G349+G350</f>
        <v>120132.7</v>
      </c>
    </row>
    <row r="349" spans="1:8" s="39" customFormat="1" ht="17.25" x14ac:dyDescent="0.3">
      <c r="A349" s="91"/>
      <c r="B349" s="91"/>
      <c r="C349" s="36" t="s">
        <v>388</v>
      </c>
      <c r="D349" s="34">
        <v>0</v>
      </c>
      <c r="E349" s="34">
        <v>0</v>
      </c>
      <c r="F349" s="34">
        <f>+G349</f>
        <v>15664.2</v>
      </c>
      <c r="G349" s="34">
        <v>15664.2</v>
      </c>
      <c r="H349" s="40"/>
    </row>
    <row r="350" spans="1:8" s="39" customFormat="1" ht="17.25" x14ac:dyDescent="0.3">
      <c r="A350" s="91"/>
      <c r="B350" s="91"/>
      <c r="C350" s="36" t="s">
        <v>389</v>
      </c>
      <c r="D350" s="34">
        <v>0</v>
      </c>
      <c r="E350" s="34">
        <f>+ROUND(G350*0.3,1)</f>
        <v>31340.6</v>
      </c>
      <c r="F350" s="34">
        <f>+ROUND(G350*0.7,1)</f>
        <v>73128</v>
      </c>
      <c r="G350" s="34">
        <v>104468.5</v>
      </c>
      <c r="H350" s="40"/>
    </row>
    <row r="351" spans="1:8" s="39" customFormat="1" ht="17.25" x14ac:dyDescent="0.3">
      <c r="A351" s="41"/>
      <c r="B351" s="41"/>
      <c r="C351" s="36" t="s">
        <v>390</v>
      </c>
      <c r="D351" s="34">
        <f>D352</f>
        <v>0</v>
      </c>
      <c r="E351" s="34">
        <f t="shared" ref="E351:G351" si="51">E352</f>
        <v>0</v>
      </c>
      <c r="F351" s="34">
        <f t="shared" si="51"/>
        <v>0</v>
      </c>
      <c r="G351" s="34">
        <f t="shared" si="51"/>
        <v>28608.2</v>
      </c>
    </row>
    <row r="352" spans="1:8" s="39" customFormat="1" ht="17.25" x14ac:dyDescent="0.3">
      <c r="A352" s="41"/>
      <c r="B352" s="41"/>
      <c r="C352" s="36" t="s">
        <v>391</v>
      </c>
      <c r="D352" s="34">
        <v>0</v>
      </c>
      <c r="E352" s="34">
        <v>0</v>
      </c>
      <c r="F352" s="34">
        <v>0</v>
      </c>
      <c r="G352" s="34">
        <v>28608.2</v>
      </c>
      <c r="H352" s="40"/>
    </row>
    <row r="353" spans="1:8" s="30" customFormat="1" x14ac:dyDescent="0.25">
      <c r="A353" s="27"/>
      <c r="B353" s="27"/>
      <c r="C353" s="33" t="s">
        <v>92</v>
      </c>
      <c r="D353" s="34">
        <f>D355+D357</f>
        <v>0</v>
      </c>
      <c r="E353" s="34">
        <f>E355+E357</f>
        <v>122257.1</v>
      </c>
      <c r="F353" s="34">
        <f>F355+F357</f>
        <v>285266.5</v>
      </c>
      <c r="G353" s="34">
        <f>G355+G357</f>
        <v>407523.6</v>
      </c>
    </row>
    <row r="354" spans="1:8" s="39" customFormat="1" ht="17.25" x14ac:dyDescent="0.3">
      <c r="A354" s="35"/>
      <c r="B354" s="35"/>
      <c r="C354" s="36" t="s">
        <v>375</v>
      </c>
      <c r="D354" s="34"/>
      <c r="E354" s="34"/>
      <c r="F354" s="34"/>
      <c r="G354" s="34"/>
    </row>
    <row r="355" spans="1:8" s="39" customFormat="1" ht="17.25" x14ac:dyDescent="0.3">
      <c r="A355" s="42"/>
      <c r="B355" s="42"/>
      <c r="C355" s="36" t="s">
        <v>392</v>
      </c>
      <c r="D355" s="34">
        <f>D356</f>
        <v>0</v>
      </c>
      <c r="E355" s="34">
        <f>E356</f>
        <v>37296</v>
      </c>
      <c r="F355" s="34">
        <f>F356</f>
        <v>87024</v>
      </c>
      <c r="G355" s="34">
        <f>G356</f>
        <v>124320</v>
      </c>
    </row>
    <row r="356" spans="1:8" s="39" customFormat="1" ht="17.25" x14ac:dyDescent="0.3">
      <c r="A356" s="42"/>
      <c r="B356" s="42"/>
      <c r="C356" s="36" t="s">
        <v>393</v>
      </c>
      <c r="D356" s="34">
        <v>0</v>
      </c>
      <c r="E356" s="34">
        <f>+ROUND(G356*0.3,1)</f>
        <v>37296</v>
      </c>
      <c r="F356" s="34">
        <f>+ROUND(G356*0.7,1)</f>
        <v>87024</v>
      </c>
      <c r="G356" s="34">
        <v>124320</v>
      </c>
    </row>
    <row r="357" spans="1:8" s="39" customFormat="1" ht="17.25" x14ac:dyDescent="0.3">
      <c r="A357" s="42"/>
      <c r="B357" s="42"/>
      <c r="C357" s="36" t="s">
        <v>385</v>
      </c>
      <c r="D357" s="34">
        <f>D358</f>
        <v>0</v>
      </c>
      <c r="E357" s="34">
        <f>E358</f>
        <v>84961.1</v>
      </c>
      <c r="F357" s="34">
        <f>F358</f>
        <v>198242.5</v>
      </c>
      <c r="G357" s="34">
        <f>G358</f>
        <v>283203.59999999998</v>
      </c>
    </row>
    <row r="358" spans="1:8" s="39" customFormat="1" ht="33" x14ac:dyDescent="0.3">
      <c r="A358" s="42"/>
      <c r="B358" s="42"/>
      <c r="C358" s="36" t="s">
        <v>394</v>
      </c>
      <c r="D358" s="34">
        <v>0</v>
      </c>
      <c r="E358" s="34">
        <f>+ROUND(G358*0.3,1)</f>
        <v>84961.1</v>
      </c>
      <c r="F358" s="34">
        <f>+ROUND(G358*0.7,1)</f>
        <v>198242.5</v>
      </c>
      <c r="G358" s="34">
        <v>283203.59999999998</v>
      </c>
    </row>
    <row r="359" spans="1:8" s="30" customFormat="1" ht="33" x14ac:dyDescent="0.25">
      <c r="A359" s="27" t="s">
        <v>127</v>
      </c>
      <c r="B359" s="27" t="s">
        <v>129</v>
      </c>
      <c r="C359" s="28" t="s">
        <v>130</v>
      </c>
      <c r="D359" s="31">
        <f>D361</f>
        <v>0</v>
      </c>
      <c r="E359" s="31">
        <f t="shared" ref="E359:G359" si="52">E361</f>
        <v>92432</v>
      </c>
      <c r="F359" s="31">
        <f t="shared" si="52"/>
        <v>184863.9</v>
      </c>
      <c r="G359" s="31">
        <f t="shared" si="52"/>
        <v>184863.9</v>
      </c>
    </row>
    <row r="360" spans="1:8" s="30" customFormat="1" x14ac:dyDescent="0.25">
      <c r="A360" s="27"/>
      <c r="B360" s="27"/>
      <c r="C360" s="32" t="s">
        <v>17</v>
      </c>
      <c r="D360" s="29"/>
      <c r="E360" s="29"/>
      <c r="F360" s="29"/>
      <c r="G360" s="29"/>
    </row>
    <row r="361" spans="1:8" s="30" customFormat="1" ht="33" x14ac:dyDescent="0.25">
      <c r="A361" s="27"/>
      <c r="B361" s="27"/>
      <c r="C361" s="33" t="s">
        <v>374</v>
      </c>
      <c r="D361" s="34">
        <v>0</v>
      </c>
      <c r="E361" s="34">
        <v>92432</v>
      </c>
      <c r="F361" s="34">
        <v>184863.9</v>
      </c>
      <c r="G361" s="34">
        <v>184863.9</v>
      </c>
    </row>
    <row r="362" spans="1:8" s="30" customFormat="1" ht="37.5" customHeight="1" x14ac:dyDescent="0.25">
      <c r="A362" s="27" t="s">
        <v>127</v>
      </c>
      <c r="B362" s="27" t="s">
        <v>131</v>
      </c>
      <c r="C362" s="28" t="s">
        <v>132</v>
      </c>
      <c r="D362" s="31">
        <f>D364</f>
        <v>90454.7</v>
      </c>
      <c r="E362" s="43">
        <f t="shared" ref="E362:G362" si="53">E364</f>
        <v>385744.3</v>
      </c>
      <c r="F362" s="43">
        <f t="shared" si="53"/>
        <v>677701.7</v>
      </c>
      <c r="G362" s="31">
        <f t="shared" si="53"/>
        <v>997811.39999999991</v>
      </c>
    </row>
    <row r="363" spans="1:8" s="30" customFormat="1" x14ac:dyDescent="0.25">
      <c r="A363" s="27"/>
      <c r="B363" s="27"/>
      <c r="C363" s="32" t="s">
        <v>17</v>
      </c>
      <c r="D363" s="29"/>
      <c r="E363" s="29"/>
      <c r="F363" s="29"/>
      <c r="G363" s="29"/>
    </row>
    <row r="364" spans="1:8" s="30" customFormat="1" x14ac:dyDescent="0.25">
      <c r="A364" s="27"/>
      <c r="B364" s="27"/>
      <c r="C364" s="33" t="s">
        <v>92</v>
      </c>
      <c r="D364" s="34">
        <f>D366+D368+D370+D372+D374</f>
        <v>90454.7</v>
      </c>
      <c r="E364" s="34">
        <f>E366+E368+E370+E372+E374</f>
        <v>385744.3</v>
      </c>
      <c r="F364" s="34">
        <f>F366+F368+F370+F372+F374</f>
        <v>677701.7</v>
      </c>
      <c r="G364" s="34">
        <f>G366+G368+G370+G372+G374</f>
        <v>997811.39999999991</v>
      </c>
    </row>
    <row r="365" spans="1:8" s="39" customFormat="1" ht="17.25" x14ac:dyDescent="0.3">
      <c r="A365" s="35"/>
      <c r="B365" s="35"/>
      <c r="C365" s="36" t="s">
        <v>375</v>
      </c>
      <c r="D365" s="37"/>
      <c r="E365" s="37"/>
      <c r="F365" s="37"/>
      <c r="G365" s="37"/>
    </row>
    <row r="366" spans="1:8" s="39" customFormat="1" ht="17.25" x14ac:dyDescent="0.3">
      <c r="A366" s="42"/>
      <c r="B366" s="42"/>
      <c r="C366" s="36" t="s">
        <v>395</v>
      </c>
      <c r="D366" s="34">
        <f>D367</f>
        <v>0</v>
      </c>
      <c r="E366" s="34">
        <f t="shared" ref="E366:G366" si="54">E367</f>
        <v>45344.1</v>
      </c>
      <c r="F366" s="34">
        <f t="shared" si="54"/>
        <v>84576.9</v>
      </c>
      <c r="G366" s="34">
        <f t="shared" si="54"/>
        <v>176120</v>
      </c>
    </row>
    <row r="367" spans="1:8" s="39" customFormat="1" ht="17.25" x14ac:dyDescent="0.3">
      <c r="A367" s="42"/>
      <c r="B367" s="42"/>
      <c r="C367" s="36" t="s">
        <v>396</v>
      </c>
      <c r="D367" s="34">
        <v>0</v>
      </c>
      <c r="E367" s="34">
        <v>45344.1</v>
      </c>
      <c r="F367" s="34">
        <f>E367+ROUND(130775.9*0.3,1)</f>
        <v>84576.9</v>
      </c>
      <c r="G367" s="34">
        <v>176120</v>
      </c>
      <c r="H367" s="44"/>
    </row>
    <row r="368" spans="1:8" s="39" customFormat="1" ht="17.25" x14ac:dyDescent="0.3">
      <c r="A368" s="42"/>
      <c r="B368" s="42"/>
      <c r="C368" s="36" t="s">
        <v>381</v>
      </c>
      <c r="D368" s="34">
        <f>D369</f>
        <v>58011.1</v>
      </c>
      <c r="E368" s="34">
        <f t="shared" ref="E368:G368" si="55">E369</f>
        <v>116022.3</v>
      </c>
      <c r="F368" s="34">
        <f t="shared" si="55"/>
        <v>188536.2</v>
      </c>
      <c r="G368" s="34">
        <f t="shared" si="55"/>
        <v>290055.7</v>
      </c>
    </row>
    <row r="369" spans="1:8" s="39" customFormat="1" ht="33" x14ac:dyDescent="0.3">
      <c r="A369" s="42"/>
      <c r="B369" s="42"/>
      <c r="C369" s="36" t="s">
        <v>397</v>
      </c>
      <c r="D369" s="34">
        <f>+ROUND(G369*0.2,1)</f>
        <v>58011.1</v>
      </c>
      <c r="E369" s="34">
        <f>+ROUND(G369*0.4,1)</f>
        <v>116022.3</v>
      </c>
      <c r="F369" s="34">
        <f>+ROUND(G369*0.65,1)</f>
        <v>188536.2</v>
      </c>
      <c r="G369" s="34">
        <v>290055.7</v>
      </c>
      <c r="H369" s="40"/>
    </row>
    <row r="370" spans="1:8" s="39" customFormat="1" ht="17.25" x14ac:dyDescent="0.3">
      <c r="A370" s="42"/>
      <c r="B370" s="42"/>
      <c r="C370" s="36" t="s">
        <v>383</v>
      </c>
      <c r="D370" s="34">
        <f>D371</f>
        <v>0</v>
      </c>
      <c r="E370" s="34">
        <f t="shared" ref="E370:G370" si="56">E371</f>
        <v>31080</v>
      </c>
      <c r="F370" s="34">
        <f t="shared" si="56"/>
        <v>72520</v>
      </c>
      <c r="G370" s="34">
        <f t="shared" si="56"/>
        <v>103600</v>
      </c>
    </row>
    <row r="371" spans="1:8" s="39" customFormat="1" ht="33" x14ac:dyDescent="0.3">
      <c r="A371" s="42"/>
      <c r="B371" s="42"/>
      <c r="C371" s="36" t="s">
        <v>398</v>
      </c>
      <c r="D371" s="34">
        <v>0</v>
      </c>
      <c r="E371" s="34">
        <f>+ROUND(G371*0.3,1)</f>
        <v>31080</v>
      </c>
      <c r="F371" s="34">
        <f>+ROUND(G371*0.7,1)</f>
        <v>72520</v>
      </c>
      <c r="G371" s="34">
        <v>103600</v>
      </c>
      <c r="H371" s="40"/>
    </row>
    <row r="372" spans="1:8" s="39" customFormat="1" ht="17.25" x14ac:dyDescent="0.3">
      <c r="A372" s="42"/>
      <c r="B372" s="42"/>
      <c r="C372" s="36" t="s">
        <v>399</v>
      </c>
      <c r="D372" s="34">
        <f>D373</f>
        <v>32443.599999999999</v>
      </c>
      <c r="E372" s="34">
        <f t="shared" ref="E372:G372" si="57">E373</f>
        <v>162217.9</v>
      </c>
      <c r="F372" s="34">
        <f t="shared" si="57"/>
        <v>259548.6</v>
      </c>
      <c r="G372" s="34">
        <f t="shared" si="57"/>
        <v>324435.7</v>
      </c>
    </row>
    <row r="373" spans="1:8" s="39" customFormat="1" ht="33" x14ac:dyDescent="0.3">
      <c r="A373" s="42"/>
      <c r="B373" s="42"/>
      <c r="C373" s="36" t="s">
        <v>400</v>
      </c>
      <c r="D373" s="34">
        <f>+ROUND(G373*0.1,1)</f>
        <v>32443.599999999999</v>
      </c>
      <c r="E373" s="34">
        <f>+ROUND(G373*0.5,1)</f>
        <v>162217.9</v>
      </c>
      <c r="F373" s="34">
        <f>+ROUND(G373*0.8,1)</f>
        <v>259548.6</v>
      </c>
      <c r="G373" s="34">
        <v>324435.7</v>
      </c>
      <c r="H373" s="40"/>
    </row>
    <row r="374" spans="1:8" s="39" customFormat="1" ht="17.25" x14ac:dyDescent="0.3">
      <c r="A374" s="42"/>
      <c r="B374" s="42"/>
      <c r="C374" s="36" t="s">
        <v>390</v>
      </c>
      <c r="D374" s="34">
        <f>D375</f>
        <v>0</v>
      </c>
      <c r="E374" s="34">
        <f t="shared" ref="E374:G374" si="58">E375</f>
        <v>31080</v>
      </c>
      <c r="F374" s="34">
        <f t="shared" si="58"/>
        <v>72520</v>
      </c>
      <c r="G374" s="34">
        <f t="shared" si="58"/>
        <v>103600</v>
      </c>
    </row>
    <row r="375" spans="1:8" s="39" customFormat="1" ht="17.25" x14ac:dyDescent="0.3">
      <c r="A375" s="42"/>
      <c r="B375" s="42"/>
      <c r="C375" s="36" t="s">
        <v>401</v>
      </c>
      <c r="D375" s="34">
        <v>0</v>
      </c>
      <c r="E375" s="34">
        <f>+ROUND(G375*0.3,1)</f>
        <v>31080</v>
      </c>
      <c r="F375" s="34">
        <f>+ROUND(G375*0.7,1)</f>
        <v>72520</v>
      </c>
      <c r="G375" s="34">
        <v>103600</v>
      </c>
      <c r="H375" s="40"/>
    </row>
    <row r="376" spans="1:8" s="30" customFormat="1" x14ac:dyDescent="0.25">
      <c r="A376" s="27" t="s">
        <v>133</v>
      </c>
      <c r="B376" s="27" t="s">
        <v>61</v>
      </c>
      <c r="C376" s="28" t="s">
        <v>134</v>
      </c>
      <c r="D376" s="31">
        <v>221445.5</v>
      </c>
      <c r="E376" s="31">
        <v>694240</v>
      </c>
      <c r="F376" s="31">
        <v>1322882.3999999999</v>
      </c>
      <c r="G376" s="31">
        <v>1769510.7</v>
      </c>
    </row>
    <row r="377" spans="1:8" s="30" customFormat="1" x14ac:dyDescent="0.25">
      <c r="A377" s="27"/>
      <c r="B377" s="27"/>
      <c r="C377" s="32" t="s">
        <v>17</v>
      </c>
      <c r="D377" s="29"/>
      <c r="E377" s="29"/>
      <c r="F377" s="29"/>
      <c r="G377" s="29"/>
    </row>
    <row r="378" spans="1:8" s="30" customFormat="1" ht="33" x14ac:dyDescent="0.25">
      <c r="A378" s="27"/>
      <c r="B378" s="27"/>
      <c r="C378" s="33" t="s">
        <v>374</v>
      </c>
      <c r="D378" s="34">
        <v>221445.5</v>
      </c>
      <c r="E378" s="34">
        <v>694240</v>
      </c>
      <c r="F378" s="34">
        <v>1322882.3999999999</v>
      </c>
      <c r="G378" s="34">
        <v>1769510.7</v>
      </c>
    </row>
    <row r="379" spans="1:8" s="39" customFormat="1" ht="17.25" x14ac:dyDescent="0.3">
      <c r="A379" s="35"/>
      <c r="B379" s="35"/>
      <c r="C379" s="36" t="s">
        <v>375</v>
      </c>
      <c r="D379" s="37"/>
      <c r="E379" s="37"/>
      <c r="F379" s="37"/>
      <c r="G379" s="38"/>
    </row>
    <row r="380" spans="1:8" s="39" customFormat="1" ht="17.25" x14ac:dyDescent="0.3">
      <c r="A380" s="42"/>
      <c r="B380" s="42"/>
      <c r="C380" s="33" t="s">
        <v>402</v>
      </c>
      <c r="D380" s="34">
        <f>D382+D384+D389+D391+D393+D399+D401+D403+D407</f>
        <v>205905.5</v>
      </c>
      <c r="E380" s="34">
        <f t="shared" ref="E380:G380" si="59">E382+E384+E389+E391+E393+E399+E401+E403+E407</f>
        <v>668026.4</v>
      </c>
      <c r="F380" s="34">
        <f t="shared" si="59"/>
        <v>1296668.8</v>
      </c>
      <c r="G380" s="34">
        <f t="shared" si="59"/>
        <v>1624182.3000000003</v>
      </c>
    </row>
    <row r="381" spans="1:8" s="39" customFormat="1" ht="17.25" x14ac:dyDescent="0.3">
      <c r="A381" s="42"/>
      <c r="B381" s="42"/>
      <c r="C381" s="36" t="s">
        <v>403</v>
      </c>
      <c r="D381" s="34"/>
      <c r="E381" s="34"/>
      <c r="F381" s="34"/>
      <c r="G381" s="34"/>
    </row>
    <row r="382" spans="1:8" s="39" customFormat="1" ht="17.25" x14ac:dyDescent="0.3">
      <c r="A382" s="42"/>
      <c r="B382" s="42"/>
      <c r="C382" s="36" t="s">
        <v>376</v>
      </c>
      <c r="D382" s="34">
        <f>D383</f>
        <v>76243</v>
      </c>
      <c r="E382" s="34">
        <f t="shared" ref="E382:G382" si="60">E383</f>
        <v>190607.5</v>
      </c>
      <c r="F382" s="34">
        <f t="shared" si="60"/>
        <v>304971.90000000002</v>
      </c>
      <c r="G382" s="34">
        <f t="shared" si="60"/>
        <v>381214.9</v>
      </c>
    </row>
    <row r="383" spans="1:8" s="39" customFormat="1" ht="33" x14ac:dyDescent="0.3">
      <c r="A383" s="42"/>
      <c r="B383" s="42"/>
      <c r="C383" s="36" t="s">
        <v>404</v>
      </c>
      <c r="D383" s="34">
        <f>+ROUND(G383*0.2,1)</f>
        <v>76243</v>
      </c>
      <c r="E383" s="34">
        <f>+ROUND(G383*0.5,1)</f>
        <v>190607.5</v>
      </c>
      <c r="F383" s="34">
        <f>+ROUND(G383*0.8,1)</f>
        <v>304971.90000000002</v>
      </c>
      <c r="G383" s="34">
        <v>381214.9</v>
      </c>
    </row>
    <row r="384" spans="1:8" s="39" customFormat="1" ht="17.25" x14ac:dyDescent="0.3">
      <c r="A384" s="42"/>
      <c r="B384" s="42"/>
      <c r="C384" s="36" t="s">
        <v>405</v>
      </c>
      <c r="D384" s="34">
        <f>SUM(D385:D388)</f>
        <v>22713.5</v>
      </c>
      <c r="E384" s="34">
        <f>SUM(E385:E388)</f>
        <v>123601.8</v>
      </c>
      <c r="F384" s="34">
        <f>SUM(F385:F388)</f>
        <v>290641.7</v>
      </c>
      <c r="G384" s="34">
        <f>SUM(G385:G388)</f>
        <v>347082.7</v>
      </c>
    </row>
    <row r="385" spans="1:8" s="39" customFormat="1" ht="33" x14ac:dyDescent="0.3">
      <c r="A385" s="90"/>
      <c r="B385" s="90"/>
      <c r="C385" s="36" t="s">
        <v>406</v>
      </c>
      <c r="D385" s="34">
        <v>0</v>
      </c>
      <c r="E385" s="34">
        <v>30216</v>
      </c>
      <c r="F385" s="34">
        <v>70504</v>
      </c>
      <c r="G385" s="34">
        <v>100720</v>
      </c>
    </row>
    <row r="386" spans="1:8" s="39" customFormat="1" ht="33" x14ac:dyDescent="0.3">
      <c r="A386" s="89"/>
      <c r="B386" s="89"/>
      <c r="C386" s="36" t="s">
        <v>407</v>
      </c>
      <c r="D386" s="34">
        <v>0</v>
      </c>
      <c r="E386" s="34">
        <v>30129.5</v>
      </c>
      <c r="F386" s="34">
        <v>90388.5</v>
      </c>
      <c r="G386" s="34">
        <v>100431.7</v>
      </c>
    </row>
    <row r="387" spans="1:8" s="39" customFormat="1" ht="49.5" x14ac:dyDescent="0.3">
      <c r="A387" s="89"/>
      <c r="B387" s="89"/>
      <c r="C387" s="36" t="s">
        <v>408</v>
      </c>
      <c r="D387" s="34">
        <v>22713.5</v>
      </c>
      <c r="E387" s="34">
        <v>56783.6</v>
      </c>
      <c r="F387" s="34">
        <v>113567.3</v>
      </c>
      <c r="G387" s="34">
        <v>113567.3</v>
      </c>
    </row>
    <row r="388" spans="1:8" s="39" customFormat="1" ht="33" x14ac:dyDescent="0.3">
      <c r="A388" s="92"/>
      <c r="B388" s="92"/>
      <c r="C388" s="36" t="s">
        <v>409</v>
      </c>
      <c r="D388" s="34">
        <v>0</v>
      </c>
      <c r="E388" s="34">
        <v>6472.7</v>
      </c>
      <c r="F388" s="34">
        <v>16181.9</v>
      </c>
      <c r="G388" s="34">
        <v>32363.7</v>
      </c>
    </row>
    <row r="389" spans="1:8" s="39" customFormat="1" ht="17.25" x14ac:dyDescent="0.3">
      <c r="A389" s="42"/>
      <c r="B389" s="42"/>
      <c r="C389" s="36" t="s">
        <v>395</v>
      </c>
      <c r="D389" s="34">
        <f>D390</f>
        <v>12615.5</v>
      </c>
      <c r="E389" s="34">
        <f t="shared" ref="E389:G389" si="61">E390</f>
        <v>31538.7</v>
      </c>
      <c r="F389" s="34">
        <f t="shared" si="61"/>
        <v>63077.4</v>
      </c>
      <c r="G389" s="34">
        <f t="shared" si="61"/>
        <v>63077.4</v>
      </c>
    </row>
    <row r="390" spans="1:8" s="39" customFormat="1" ht="17.25" x14ac:dyDescent="0.3">
      <c r="A390" s="42"/>
      <c r="B390" s="42"/>
      <c r="C390" s="36" t="s">
        <v>410</v>
      </c>
      <c r="D390" s="34">
        <v>12615.5</v>
      </c>
      <c r="E390" s="34">
        <v>31538.7</v>
      </c>
      <c r="F390" s="34">
        <v>63077.4</v>
      </c>
      <c r="G390" s="34">
        <v>63077.4</v>
      </c>
      <c r="H390" s="45"/>
    </row>
    <row r="391" spans="1:8" s="39" customFormat="1" ht="17.25" x14ac:dyDescent="0.3">
      <c r="A391" s="42"/>
      <c r="B391" s="42"/>
      <c r="C391" s="36" t="s">
        <v>381</v>
      </c>
      <c r="D391" s="34">
        <f>D392</f>
        <v>0</v>
      </c>
      <c r="E391" s="34">
        <f t="shared" ref="E391:G391" si="62">E392</f>
        <v>5611.1</v>
      </c>
      <c r="F391" s="34">
        <f t="shared" si="62"/>
        <v>14027.8</v>
      </c>
      <c r="G391" s="34">
        <f t="shared" si="62"/>
        <v>28055.5</v>
      </c>
    </row>
    <row r="392" spans="1:8" s="39" customFormat="1" ht="17.25" x14ac:dyDescent="0.3">
      <c r="A392" s="42"/>
      <c r="B392" s="42"/>
      <c r="C392" s="36" t="s">
        <v>411</v>
      </c>
      <c r="D392" s="34">
        <v>0</v>
      </c>
      <c r="E392" s="34">
        <f>+ROUND(G392*0.2,1)</f>
        <v>5611.1</v>
      </c>
      <c r="F392" s="34">
        <f>+ROUND(G392*0.5,1)</f>
        <v>14027.8</v>
      </c>
      <c r="G392" s="34">
        <v>28055.5</v>
      </c>
      <c r="H392" s="45"/>
    </row>
    <row r="393" spans="1:8" s="39" customFormat="1" ht="17.25" x14ac:dyDescent="0.3">
      <c r="A393" s="42"/>
      <c r="B393" s="42"/>
      <c r="C393" s="36" t="s">
        <v>383</v>
      </c>
      <c r="D393" s="34">
        <f>SUM(D394:D398)</f>
        <v>68089.100000000006</v>
      </c>
      <c r="E393" s="34">
        <f t="shared" ref="E393:G393" si="63">SUM(E394:E398)</f>
        <v>174354.80000000002</v>
      </c>
      <c r="F393" s="34">
        <f t="shared" si="63"/>
        <v>350775.4</v>
      </c>
      <c r="G393" s="34">
        <f t="shared" si="63"/>
        <v>361105.4</v>
      </c>
    </row>
    <row r="394" spans="1:8" s="39" customFormat="1" ht="33" x14ac:dyDescent="0.3">
      <c r="A394" s="90"/>
      <c r="B394" s="90"/>
      <c r="C394" s="36" t="s">
        <v>412</v>
      </c>
      <c r="D394" s="34">
        <v>23647.599999999999</v>
      </c>
      <c r="E394" s="34">
        <v>59119</v>
      </c>
      <c r="F394" s="34">
        <v>118237.9</v>
      </c>
      <c r="G394" s="34">
        <v>118237.9</v>
      </c>
    </row>
    <row r="395" spans="1:8" s="39" customFormat="1" ht="33" x14ac:dyDescent="0.3">
      <c r="A395" s="89"/>
      <c r="B395" s="89"/>
      <c r="C395" s="36" t="s">
        <v>413</v>
      </c>
      <c r="D395" s="34">
        <v>8499.9</v>
      </c>
      <c r="E395" s="34">
        <v>21249.8</v>
      </c>
      <c r="F395" s="34">
        <v>42499.5</v>
      </c>
      <c r="G395" s="34">
        <v>42499.5</v>
      </c>
    </row>
    <row r="396" spans="1:8" s="39" customFormat="1" ht="33" x14ac:dyDescent="0.3">
      <c r="A396" s="89"/>
      <c r="B396" s="89"/>
      <c r="C396" s="36" t="s">
        <v>414</v>
      </c>
      <c r="D396" s="34">
        <v>16327</v>
      </c>
      <c r="E396" s="34">
        <v>40817.4</v>
      </c>
      <c r="F396" s="34">
        <v>81634.8</v>
      </c>
      <c r="G396" s="34">
        <v>81634.8</v>
      </c>
    </row>
    <row r="397" spans="1:8" s="39" customFormat="1" ht="17.25" x14ac:dyDescent="0.3">
      <c r="A397" s="89"/>
      <c r="B397" s="89"/>
      <c r="C397" s="36" t="s">
        <v>415</v>
      </c>
      <c r="D397" s="34">
        <v>19614.599999999999</v>
      </c>
      <c r="E397" s="34">
        <v>49036.6</v>
      </c>
      <c r="F397" s="34">
        <v>98073.2</v>
      </c>
      <c r="G397" s="34">
        <v>98073.2</v>
      </c>
    </row>
    <row r="398" spans="1:8" s="39" customFormat="1" ht="49.5" x14ac:dyDescent="0.3">
      <c r="A398" s="92"/>
      <c r="B398" s="92"/>
      <c r="C398" s="36" t="s">
        <v>416</v>
      </c>
      <c r="D398" s="34">
        <v>0</v>
      </c>
      <c r="E398" s="34">
        <v>4132</v>
      </c>
      <c r="F398" s="34">
        <v>10330</v>
      </c>
      <c r="G398" s="34">
        <v>20660</v>
      </c>
    </row>
    <row r="399" spans="1:8" s="39" customFormat="1" ht="17.25" x14ac:dyDescent="0.3">
      <c r="A399" s="42"/>
      <c r="B399" s="42"/>
      <c r="C399" s="36" t="s">
        <v>385</v>
      </c>
      <c r="D399" s="34">
        <f>D400</f>
        <v>0</v>
      </c>
      <c r="E399" s="34">
        <f t="shared" ref="E399:G399" si="64">E400</f>
        <v>8330</v>
      </c>
      <c r="F399" s="34">
        <f t="shared" si="64"/>
        <v>20825</v>
      </c>
      <c r="G399" s="34">
        <f t="shared" si="64"/>
        <v>41650</v>
      </c>
    </row>
    <row r="400" spans="1:8" s="39" customFormat="1" ht="17.25" x14ac:dyDescent="0.3">
      <c r="A400" s="42"/>
      <c r="B400" s="42"/>
      <c r="C400" s="36" t="s">
        <v>417</v>
      </c>
      <c r="D400" s="34">
        <v>0</v>
      </c>
      <c r="E400" s="34">
        <f>+ROUND(G400*0.2,1)</f>
        <v>8330</v>
      </c>
      <c r="F400" s="34">
        <f>+ROUND(G400*0.5,1)</f>
        <v>20825</v>
      </c>
      <c r="G400" s="34">
        <v>41650</v>
      </c>
      <c r="H400" s="45"/>
    </row>
    <row r="401" spans="1:8" s="39" customFormat="1" ht="17.25" x14ac:dyDescent="0.3">
      <c r="A401" s="42"/>
      <c r="B401" s="42"/>
      <c r="C401" s="36" t="s">
        <v>387</v>
      </c>
      <c r="D401" s="34">
        <f>D402</f>
        <v>0</v>
      </c>
      <c r="E401" s="34">
        <f t="shared" ref="E401:G401" si="65">E402</f>
        <v>23242.5</v>
      </c>
      <c r="F401" s="34">
        <f t="shared" si="65"/>
        <v>54232.5</v>
      </c>
      <c r="G401" s="34">
        <f t="shared" si="65"/>
        <v>77475</v>
      </c>
    </row>
    <row r="402" spans="1:8" s="39" customFormat="1" ht="49.5" x14ac:dyDescent="0.3">
      <c r="A402" s="42"/>
      <c r="B402" s="42"/>
      <c r="C402" s="36" t="s">
        <v>418</v>
      </c>
      <c r="D402" s="34">
        <v>0</v>
      </c>
      <c r="E402" s="34">
        <v>23242.5</v>
      </c>
      <c r="F402" s="34">
        <v>54232.5</v>
      </c>
      <c r="G402" s="34">
        <v>77475</v>
      </c>
      <c r="H402" s="45"/>
    </row>
    <row r="403" spans="1:8" s="39" customFormat="1" ht="17.25" x14ac:dyDescent="0.3">
      <c r="A403" s="42"/>
      <c r="B403" s="42"/>
      <c r="C403" s="36" t="s">
        <v>419</v>
      </c>
      <c r="D403" s="34">
        <f>D404+D405+D406</f>
        <v>0</v>
      </c>
      <c r="E403" s="34">
        <f t="shared" ref="E403:G403" si="66">E404+E405+E406</f>
        <v>32767.5</v>
      </c>
      <c r="F403" s="34">
        <f t="shared" si="66"/>
        <v>81918.7</v>
      </c>
      <c r="G403" s="34">
        <f t="shared" si="66"/>
        <v>163837.29999999999</v>
      </c>
    </row>
    <row r="404" spans="1:8" s="39" customFormat="1" ht="33" x14ac:dyDescent="0.3">
      <c r="A404" s="90"/>
      <c r="B404" s="90"/>
      <c r="C404" s="36" t="s">
        <v>420</v>
      </c>
      <c r="D404" s="34">
        <v>0</v>
      </c>
      <c r="E404" s="34">
        <v>8264</v>
      </c>
      <c r="F404" s="34">
        <v>20660</v>
      </c>
      <c r="G404" s="34">
        <v>41320</v>
      </c>
    </row>
    <row r="405" spans="1:8" s="39" customFormat="1" ht="33" x14ac:dyDescent="0.3">
      <c r="A405" s="89"/>
      <c r="B405" s="89"/>
      <c r="C405" s="36" t="s">
        <v>421</v>
      </c>
      <c r="D405" s="34">
        <v>0</v>
      </c>
      <c r="E405" s="34">
        <f>+ROUND(G405*0.2,1)</f>
        <v>8330</v>
      </c>
      <c r="F405" s="34">
        <f>+ROUND(G405*0.5,1)</f>
        <v>20825</v>
      </c>
      <c r="G405" s="34">
        <v>41650</v>
      </c>
    </row>
    <row r="406" spans="1:8" s="39" customFormat="1" ht="33" x14ac:dyDescent="0.3">
      <c r="A406" s="92"/>
      <c r="B406" s="92"/>
      <c r="C406" s="36" t="s">
        <v>422</v>
      </c>
      <c r="D406" s="34">
        <v>0</v>
      </c>
      <c r="E406" s="34">
        <v>16173.5</v>
      </c>
      <c r="F406" s="34">
        <v>40433.699999999997</v>
      </c>
      <c r="G406" s="34">
        <v>80867.3</v>
      </c>
    </row>
    <row r="407" spans="1:8" s="39" customFormat="1" ht="17.25" x14ac:dyDescent="0.3">
      <c r="A407" s="42"/>
      <c r="B407" s="42"/>
      <c r="C407" s="36" t="s">
        <v>390</v>
      </c>
      <c r="D407" s="34">
        <f>D408+D409+D410</f>
        <v>26244.400000000001</v>
      </c>
      <c r="E407" s="34">
        <f t="shared" ref="E407:G407" si="67">E408+E409+E410</f>
        <v>77972.5</v>
      </c>
      <c r="F407" s="34">
        <f t="shared" si="67"/>
        <v>116198.39999999999</v>
      </c>
      <c r="G407" s="34">
        <f t="shared" si="67"/>
        <v>160684.1</v>
      </c>
    </row>
    <row r="408" spans="1:8" s="39" customFormat="1" ht="33" x14ac:dyDescent="0.3">
      <c r="A408" s="90"/>
      <c r="B408" s="90"/>
      <c r="C408" s="36" t="s">
        <v>423</v>
      </c>
      <c r="D408" s="34">
        <v>9612.1</v>
      </c>
      <c r="E408" s="34">
        <v>38448.199999999997</v>
      </c>
      <c r="F408" s="34">
        <v>67284.399999999994</v>
      </c>
      <c r="G408" s="34">
        <v>96120.6</v>
      </c>
    </row>
    <row r="409" spans="1:8" s="39" customFormat="1" ht="33" x14ac:dyDescent="0.3">
      <c r="A409" s="89"/>
      <c r="B409" s="89"/>
      <c r="C409" s="36" t="s">
        <v>424</v>
      </c>
      <c r="D409" s="34">
        <v>0</v>
      </c>
      <c r="E409" s="34">
        <v>6259.8</v>
      </c>
      <c r="F409" s="34">
        <v>15649.5</v>
      </c>
      <c r="G409" s="34">
        <v>31299</v>
      </c>
    </row>
    <row r="410" spans="1:8" s="39" customFormat="1" ht="17.25" x14ac:dyDescent="0.3">
      <c r="A410" s="92"/>
      <c r="B410" s="92"/>
      <c r="C410" s="36" t="s">
        <v>425</v>
      </c>
      <c r="D410" s="34">
        <f>+ROUND(G410*0.5,1)</f>
        <v>16632.3</v>
      </c>
      <c r="E410" s="34">
        <f>+G410</f>
        <v>33264.5</v>
      </c>
      <c r="F410" s="34">
        <f>+G410</f>
        <v>33264.5</v>
      </c>
      <c r="G410" s="34">
        <v>33264.5</v>
      </c>
    </row>
    <row r="411" spans="1:8" s="39" customFormat="1" ht="49.5" x14ac:dyDescent="0.3">
      <c r="A411" s="35"/>
      <c r="B411" s="35"/>
      <c r="C411" s="33" t="s">
        <v>426</v>
      </c>
      <c r="D411" s="34">
        <f>D413+D415+D417+D420+D425+D427+D430+D432+D435</f>
        <v>15540</v>
      </c>
      <c r="E411" s="34">
        <f t="shared" ref="E411:G411" si="68">E413+E415+E417+E420+E425+E427+E430+E432+E435</f>
        <v>26213.599999999999</v>
      </c>
      <c r="F411" s="34">
        <f t="shared" si="68"/>
        <v>26213.599999999999</v>
      </c>
      <c r="G411" s="34">
        <f t="shared" si="68"/>
        <v>145328.4</v>
      </c>
    </row>
    <row r="412" spans="1:8" s="39" customFormat="1" ht="17.25" x14ac:dyDescent="0.3">
      <c r="A412" s="35"/>
      <c r="B412" s="35"/>
      <c r="C412" s="36" t="s">
        <v>403</v>
      </c>
      <c r="D412" s="34"/>
      <c r="E412" s="34"/>
      <c r="F412" s="34"/>
      <c r="G412" s="34"/>
    </row>
    <row r="413" spans="1:8" s="39" customFormat="1" ht="17.25" x14ac:dyDescent="0.3">
      <c r="A413" s="42"/>
      <c r="B413" s="42"/>
      <c r="C413" s="36" t="s">
        <v>405</v>
      </c>
      <c r="D413" s="34">
        <f>D414</f>
        <v>0</v>
      </c>
      <c r="E413" s="34">
        <f t="shared" ref="E413:G413" si="69">E414</f>
        <v>0</v>
      </c>
      <c r="F413" s="34">
        <f t="shared" si="69"/>
        <v>0</v>
      </c>
      <c r="G413" s="34">
        <f t="shared" si="69"/>
        <v>5500</v>
      </c>
    </row>
    <row r="414" spans="1:8" s="39" customFormat="1" ht="49.5" x14ac:dyDescent="0.3">
      <c r="A414" s="42"/>
      <c r="B414" s="42"/>
      <c r="C414" s="36" t="s">
        <v>427</v>
      </c>
      <c r="D414" s="34">
        <v>0</v>
      </c>
      <c r="E414" s="34">
        <v>0</v>
      </c>
      <c r="F414" s="34">
        <v>0</v>
      </c>
      <c r="G414" s="34">
        <v>5500</v>
      </c>
    </row>
    <row r="415" spans="1:8" s="39" customFormat="1" ht="17.25" x14ac:dyDescent="0.3">
      <c r="A415" s="42"/>
      <c r="B415" s="42"/>
      <c r="C415" s="36" t="s">
        <v>392</v>
      </c>
      <c r="D415" s="34">
        <f>D416</f>
        <v>0</v>
      </c>
      <c r="E415" s="34">
        <f t="shared" ref="E415:G415" si="70">E416</f>
        <v>8720</v>
      </c>
      <c r="F415" s="34">
        <f t="shared" si="70"/>
        <v>8720</v>
      </c>
      <c r="G415" s="34">
        <f t="shared" si="70"/>
        <v>8720</v>
      </c>
    </row>
    <row r="416" spans="1:8" s="39" customFormat="1" ht="33" x14ac:dyDescent="0.3">
      <c r="A416" s="42"/>
      <c r="B416" s="42"/>
      <c r="C416" s="36" t="s">
        <v>428</v>
      </c>
      <c r="D416" s="34">
        <v>0</v>
      </c>
      <c r="E416" s="34">
        <v>8720</v>
      </c>
      <c r="F416" s="34">
        <v>8720</v>
      </c>
      <c r="G416" s="34">
        <v>8720</v>
      </c>
    </row>
    <row r="417" spans="1:7" s="39" customFormat="1" ht="17.25" x14ac:dyDescent="0.3">
      <c r="A417" s="42"/>
      <c r="B417" s="42"/>
      <c r="C417" s="36" t="s">
        <v>395</v>
      </c>
      <c r="D417" s="34">
        <f>D418+D419</f>
        <v>15000</v>
      </c>
      <c r="E417" s="34">
        <f t="shared" ref="E417:G417" si="71">E418+E419</f>
        <v>15000</v>
      </c>
      <c r="F417" s="34">
        <f t="shared" si="71"/>
        <v>15000</v>
      </c>
      <c r="G417" s="34">
        <f t="shared" si="71"/>
        <v>32053</v>
      </c>
    </row>
    <row r="418" spans="1:7" s="39" customFormat="1" ht="17.25" x14ac:dyDescent="0.3">
      <c r="A418" s="90"/>
      <c r="B418" s="90"/>
      <c r="C418" s="36" t="s">
        <v>429</v>
      </c>
      <c r="D418" s="34">
        <v>0</v>
      </c>
      <c r="E418" s="34">
        <v>0</v>
      </c>
      <c r="F418" s="34">
        <v>0</v>
      </c>
      <c r="G418" s="34">
        <v>17053</v>
      </c>
    </row>
    <row r="419" spans="1:7" s="39" customFormat="1" ht="33" x14ac:dyDescent="0.3">
      <c r="A419" s="92"/>
      <c r="B419" s="92"/>
      <c r="C419" s="36" t="s">
        <v>430</v>
      </c>
      <c r="D419" s="34">
        <v>15000</v>
      </c>
      <c r="E419" s="34">
        <v>15000</v>
      </c>
      <c r="F419" s="34">
        <v>15000</v>
      </c>
      <c r="G419" s="34">
        <v>15000</v>
      </c>
    </row>
    <row r="420" spans="1:7" s="39" customFormat="1" ht="17.25" x14ac:dyDescent="0.3">
      <c r="A420" s="42"/>
      <c r="B420" s="42"/>
      <c r="C420" s="36" t="s">
        <v>383</v>
      </c>
      <c r="D420" s="34">
        <f>SUM(D421:D424)</f>
        <v>0</v>
      </c>
      <c r="E420" s="34">
        <f t="shared" ref="E420:G420" si="72">SUM(E421:E424)</f>
        <v>0</v>
      </c>
      <c r="F420" s="34">
        <f t="shared" si="72"/>
        <v>0</v>
      </c>
      <c r="G420" s="34">
        <f t="shared" si="72"/>
        <v>51490</v>
      </c>
    </row>
    <row r="421" spans="1:7" s="39" customFormat="1" ht="33" x14ac:dyDescent="0.3">
      <c r="A421" s="90"/>
      <c r="B421" s="90"/>
      <c r="C421" s="36" t="s">
        <v>431</v>
      </c>
      <c r="D421" s="34">
        <v>0</v>
      </c>
      <c r="E421" s="34">
        <v>0</v>
      </c>
      <c r="F421" s="34">
        <v>0</v>
      </c>
      <c r="G421" s="34">
        <v>10900</v>
      </c>
    </row>
    <row r="422" spans="1:7" s="39" customFormat="1" ht="33" x14ac:dyDescent="0.3">
      <c r="A422" s="89"/>
      <c r="B422" s="89"/>
      <c r="C422" s="36" t="s">
        <v>432</v>
      </c>
      <c r="D422" s="34">
        <v>0</v>
      </c>
      <c r="E422" s="34">
        <v>0</v>
      </c>
      <c r="F422" s="34">
        <v>0</v>
      </c>
      <c r="G422" s="34">
        <v>14040</v>
      </c>
    </row>
    <row r="423" spans="1:7" s="39" customFormat="1" ht="33" x14ac:dyDescent="0.3">
      <c r="A423" s="89"/>
      <c r="B423" s="89"/>
      <c r="C423" s="36" t="s">
        <v>433</v>
      </c>
      <c r="D423" s="34">
        <v>0</v>
      </c>
      <c r="E423" s="34">
        <v>0</v>
      </c>
      <c r="F423" s="34">
        <v>0</v>
      </c>
      <c r="G423" s="34">
        <v>25440</v>
      </c>
    </row>
    <row r="424" spans="1:7" s="39" customFormat="1" ht="33" x14ac:dyDescent="0.3">
      <c r="A424" s="92"/>
      <c r="B424" s="92"/>
      <c r="C424" s="36" t="s">
        <v>434</v>
      </c>
      <c r="D424" s="34">
        <v>0</v>
      </c>
      <c r="E424" s="34">
        <v>0</v>
      </c>
      <c r="F424" s="34">
        <v>0</v>
      </c>
      <c r="G424" s="34">
        <v>1110</v>
      </c>
    </row>
    <row r="425" spans="1:7" s="39" customFormat="1" ht="17.25" x14ac:dyDescent="0.3">
      <c r="A425" s="42"/>
      <c r="B425" s="42"/>
      <c r="C425" s="36" t="s">
        <v>385</v>
      </c>
      <c r="D425" s="34">
        <f>D426</f>
        <v>540</v>
      </c>
      <c r="E425" s="34">
        <f t="shared" ref="E425:G425" si="73">E426</f>
        <v>540</v>
      </c>
      <c r="F425" s="34">
        <f t="shared" si="73"/>
        <v>540</v>
      </c>
      <c r="G425" s="34">
        <f t="shared" si="73"/>
        <v>540</v>
      </c>
    </row>
    <row r="426" spans="1:7" s="39" customFormat="1" ht="56.65" customHeight="1" x14ac:dyDescent="0.3">
      <c r="A426" s="42"/>
      <c r="B426" s="42"/>
      <c r="C426" s="36" t="s">
        <v>435</v>
      </c>
      <c r="D426" s="34">
        <v>540</v>
      </c>
      <c r="E426" s="34">
        <v>540</v>
      </c>
      <c r="F426" s="34">
        <v>540</v>
      </c>
      <c r="G426" s="34">
        <v>540</v>
      </c>
    </row>
    <row r="427" spans="1:7" s="39" customFormat="1" ht="17.25" x14ac:dyDescent="0.3">
      <c r="A427" s="42"/>
      <c r="B427" s="42"/>
      <c r="C427" s="36" t="s">
        <v>387</v>
      </c>
      <c r="D427" s="34">
        <f>D428+D429</f>
        <v>0</v>
      </c>
      <c r="E427" s="34">
        <f t="shared" ref="E427:G427" si="74">E428+E429</f>
        <v>0</v>
      </c>
      <c r="F427" s="34">
        <f t="shared" si="74"/>
        <v>0</v>
      </c>
      <c r="G427" s="34">
        <f t="shared" si="74"/>
        <v>25380</v>
      </c>
    </row>
    <row r="428" spans="1:7" s="39" customFormat="1" ht="49.5" x14ac:dyDescent="0.3">
      <c r="A428" s="90"/>
      <c r="B428" s="90"/>
      <c r="C428" s="36" t="s">
        <v>436</v>
      </c>
      <c r="D428" s="34">
        <v>0</v>
      </c>
      <c r="E428" s="34">
        <v>0</v>
      </c>
      <c r="F428" s="34">
        <v>0</v>
      </c>
      <c r="G428" s="34">
        <v>12960</v>
      </c>
    </row>
    <row r="429" spans="1:7" s="39" customFormat="1" ht="49.5" x14ac:dyDescent="0.3">
      <c r="A429" s="92"/>
      <c r="B429" s="92"/>
      <c r="C429" s="36" t="s">
        <v>437</v>
      </c>
      <c r="D429" s="34">
        <v>0</v>
      </c>
      <c r="E429" s="34">
        <v>0</v>
      </c>
      <c r="F429" s="34">
        <v>0</v>
      </c>
      <c r="G429" s="34">
        <v>12420</v>
      </c>
    </row>
    <row r="430" spans="1:7" s="39" customFormat="1" ht="17.25" x14ac:dyDescent="0.3">
      <c r="A430" s="42"/>
      <c r="B430" s="42"/>
      <c r="C430" s="36" t="s">
        <v>399</v>
      </c>
      <c r="D430" s="34">
        <f>D431</f>
        <v>0</v>
      </c>
      <c r="E430" s="34">
        <f t="shared" ref="E430:G430" si="75">E431</f>
        <v>0</v>
      </c>
      <c r="F430" s="34">
        <f t="shared" si="75"/>
        <v>0</v>
      </c>
      <c r="G430" s="34">
        <f t="shared" si="75"/>
        <v>5500</v>
      </c>
    </row>
    <row r="431" spans="1:7" s="39" customFormat="1" ht="56.65" customHeight="1" x14ac:dyDescent="0.3">
      <c r="A431" s="42"/>
      <c r="B431" s="42"/>
      <c r="C431" s="36" t="s">
        <v>438</v>
      </c>
      <c r="D431" s="34">
        <v>0</v>
      </c>
      <c r="E431" s="34">
        <v>0</v>
      </c>
      <c r="F431" s="34">
        <v>0</v>
      </c>
      <c r="G431" s="34">
        <v>5500</v>
      </c>
    </row>
    <row r="432" spans="1:7" s="39" customFormat="1" ht="17.25" x14ac:dyDescent="0.3">
      <c r="A432" s="41"/>
      <c r="B432" s="41"/>
      <c r="C432" s="36" t="s">
        <v>419</v>
      </c>
      <c r="D432" s="34">
        <f>D433+D434</f>
        <v>0</v>
      </c>
      <c r="E432" s="34">
        <f t="shared" ref="E432:G432" si="76">E433+E434</f>
        <v>1953.6</v>
      </c>
      <c r="F432" s="34">
        <f t="shared" si="76"/>
        <v>1953.6</v>
      </c>
      <c r="G432" s="34">
        <f t="shared" si="76"/>
        <v>10128.6</v>
      </c>
    </row>
    <row r="433" spans="1:8" s="39" customFormat="1" ht="33" x14ac:dyDescent="0.3">
      <c r="A433" s="90"/>
      <c r="B433" s="90"/>
      <c r="C433" s="36" t="s">
        <v>439</v>
      </c>
      <c r="D433" s="34">
        <v>0</v>
      </c>
      <c r="E433" s="34">
        <v>0</v>
      </c>
      <c r="F433" s="34">
        <v>0</v>
      </c>
      <c r="G433" s="34">
        <v>8175</v>
      </c>
    </row>
    <row r="434" spans="1:8" s="39" customFormat="1" ht="49.5" x14ac:dyDescent="0.3">
      <c r="A434" s="89"/>
      <c r="B434" s="89"/>
      <c r="C434" s="36" t="s">
        <v>440</v>
      </c>
      <c r="D434" s="34">
        <v>0</v>
      </c>
      <c r="E434" s="34">
        <v>1953.6</v>
      </c>
      <c r="F434" s="34">
        <v>1953.6</v>
      </c>
      <c r="G434" s="34">
        <v>1953.6</v>
      </c>
    </row>
    <row r="435" spans="1:8" s="39" customFormat="1" ht="17.25" x14ac:dyDescent="0.3">
      <c r="A435" s="42"/>
      <c r="B435" s="42"/>
      <c r="C435" s="36" t="s">
        <v>390</v>
      </c>
      <c r="D435" s="34">
        <f>D436</f>
        <v>0</v>
      </c>
      <c r="E435" s="34">
        <f t="shared" ref="E435:G435" si="77">E436</f>
        <v>0</v>
      </c>
      <c r="F435" s="34">
        <f t="shared" si="77"/>
        <v>0</v>
      </c>
      <c r="G435" s="34">
        <f t="shared" si="77"/>
        <v>6016.8</v>
      </c>
    </row>
    <row r="436" spans="1:8" s="39" customFormat="1" ht="49.5" x14ac:dyDescent="0.3">
      <c r="A436" s="42"/>
      <c r="B436" s="42"/>
      <c r="C436" s="36" t="s">
        <v>441</v>
      </c>
      <c r="D436" s="34">
        <v>0</v>
      </c>
      <c r="E436" s="34">
        <v>0</v>
      </c>
      <c r="F436" s="34">
        <v>0</v>
      </c>
      <c r="G436" s="34">
        <v>6016.8</v>
      </c>
    </row>
    <row r="437" spans="1:8" s="30" customFormat="1" ht="33" x14ac:dyDescent="0.25">
      <c r="A437" s="27" t="s">
        <v>133</v>
      </c>
      <c r="B437" s="27" t="s">
        <v>86</v>
      </c>
      <c r="C437" s="28" t="s">
        <v>135</v>
      </c>
      <c r="D437" s="31">
        <f>D439+D444</f>
        <v>0</v>
      </c>
      <c r="E437" s="31">
        <f t="shared" ref="E437:G437" si="78">E439+E444</f>
        <v>95071.099999999991</v>
      </c>
      <c r="F437" s="31">
        <f t="shared" si="78"/>
        <v>258946.09999999998</v>
      </c>
      <c r="G437" s="31">
        <f t="shared" si="78"/>
        <v>394707.80000000005</v>
      </c>
    </row>
    <row r="438" spans="1:8" s="30" customFormat="1" x14ac:dyDescent="0.25">
      <c r="A438" s="27"/>
      <c r="B438" s="27"/>
      <c r="C438" s="32" t="s">
        <v>17</v>
      </c>
      <c r="D438" s="29"/>
      <c r="E438" s="29"/>
      <c r="F438" s="29"/>
      <c r="G438" s="29"/>
    </row>
    <row r="439" spans="1:8" s="30" customFormat="1" ht="33" x14ac:dyDescent="0.25">
      <c r="A439" s="27"/>
      <c r="B439" s="27"/>
      <c r="C439" s="33" t="s">
        <v>374</v>
      </c>
      <c r="D439" s="34">
        <f>D441</f>
        <v>0</v>
      </c>
      <c r="E439" s="34">
        <f t="shared" ref="E439:G439" si="79">E441</f>
        <v>84898.4</v>
      </c>
      <c r="F439" s="34">
        <f t="shared" si="79"/>
        <v>208082.69999999998</v>
      </c>
      <c r="G439" s="34">
        <f t="shared" si="79"/>
        <v>292981.10000000003</v>
      </c>
    </row>
    <row r="440" spans="1:8" s="39" customFormat="1" ht="17.25" x14ac:dyDescent="0.3">
      <c r="A440" s="42"/>
      <c r="B440" s="42"/>
      <c r="C440" s="28" t="s">
        <v>375</v>
      </c>
      <c r="D440" s="37"/>
      <c r="E440" s="37"/>
      <c r="F440" s="37"/>
      <c r="G440" s="38"/>
    </row>
    <row r="441" spans="1:8" s="39" customFormat="1" ht="17.25" x14ac:dyDescent="0.3">
      <c r="A441" s="42"/>
      <c r="B441" s="42"/>
      <c r="C441" s="28" t="s">
        <v>376</v>
      </c>
      <c r="D441" s="31">
        <f>D442+D443</f>
        <v>0</v>
      </c>
      <c r="E441" s="31">
        <f t="shared" ref="E441:G441" si="80">E442+E443</f>
        <v>84898.4</v>
      </c>
      <c r="F441" s="31">
        <f t="shared" si="80"/>
        <v>208082.69999999998</v>
      </c>
      <c r="G441" s="31">
        <f t="shared" si="80"/>
        <v>292981.10000000003</v>
      </c>
    </row>
    <row r="442" spans="1:8" s="39" customFormat="1" ht="17.25" x14ac:dyDescent="0.3">
      <c r="A442" s="90"/>
      <c r="B442" s="90"/>
      <c r="C442" s="28" t="s">
        <v>442</v>
      </c>
      <c r="D442" s="31">
        <v>0</v>
      </c>
      <c r="E442" s="31">
        <f>+ROUND(G442*0.3,1)</f>
        <v>84898.4</v>
      </c>
      <c r="F442" s="31">
        <f>+ROUND(G442*0.7,1)</f>
        <v>198096.3</v>
      </c>
      <c r="G442" s="31">
        <v>282994.7</v>
      </c>
      <c r="H442" s="44"/>
    </row>
    <row r="443" spans="1:8" s="39" customFormat="1" ht="17.25" x14ac:dyDescent="0.3">
      <c r="A443" s="92"/>
      <c r="B443" s="92"/>
      <c r="C443" s="28" t="s">
        <v>443</v>
      </c>
      <c r="D443" s="31">
        <v>0</v>
      </c>
      <c r="E443" s="31">
        <v>0</v>
      </c>
      <c r="F443" s="31">
        <f>+G443</f>
        <v>9986.4</v>
      </c>
      <c r="G443" s="31">
        <v>9986.4</v>
      </c>
      <c r="H443" s="44"/>
    </row>
    <row r="444" spans="1:8" s="30" customFormat="1" x14ac:dyDescent="0.25">
      <c r="A444" s="27"/>
      <c r="B444" s="27"/>
      <c r="C444" s="33" t="s">
        <v>92</v>
      </c>
      <c r="D444" s="31">
        <f>D446</f>
        <v>0</v>
      </c>
      <c r="E444" s="31">
        <f t="shared" ref="E444:G444" si="81">E446</f>
        <v>10172.700000000001</v>
      </c>
      <c r="F444" s="31">
        <f t="shared" si="81"/>
        <v>50863.4</v>
      </c>
      <c r="G444" s="31">
        <f t="shared" si="81"/>
        <v>101726.7</v>
      </c>
    </row>
    <row r="445" spans="1:8" s="39" customFormat="1" ht="17.25" x14ac:dyDescent="0.3">
      <c r="A445" s="35"/>
      <c r="B445" s="35"/>
      <c r="C445" s="28" t="s">
        <v>375</v>
      </c>
      <c r="D445" s="37"/>
      <c r="E445" s="37"/>
      <c r="F445" s="37"/>
      <c r="G445" s="38"/>
    </row>
    <row r="446" spans="1:8" s="39" customFormat="1" ht="17.25" x14ac:dyDescent="0.3">
      <c r="A446" s="46"/>
      <c r="B446" s="46"/>
      <c r="C446" s="28" t="s">
        <v>376</v>
      </c>
      <c r="D446" s="31">
        <f>D447</f>
        <v>0</v>
      </c>
      <c r="E446" s="31">
        <f t="shared" ref="E446:G446" si="82">E447</f>
        <v>10172.700000000001</v>
      </c>
      <c r="F446" s="31">
        <f t="shared" si="82"/>
        <v>50863.4</v>
      </c>
      <c r="G446" s="31">
        <f t="shared" si="82"/>
        <v>101726.7</v>
      </c>
    </row>
    <row r="447" spans="1:8" s="39" customFormat="1" ht="33" x14ac:dyDescent="0.3">
      <c r="A447" s="46"/>
      <c r="B447" s="46"/>
      <c r="C447" s="28" t="s">
        <v>444</v>
      </c>
      <c r="D447" s="31">
        <v>0</v>
      </c>
      <c r="E447" s="31">
        <f>+ROUND(G447*0.1,1)</f>
        <v>10172.700000000001</v>
      </c>
      <c r="F447" s="31">
        <f>+ROUND(G447*0.5,1)</f>
        <v>50863.4</v>
      </c>
      <c r="G447" s="31">
        <v>101726.7</v>
      </c>
      <c r="H447" s="44"/>
    </row>
    <row r="448" spans="1:8" s="30" customFormat="1" ht="33" x14ac:dyDescent="0.25">
      <c r="A448" s="27" t="s">
        <v>133</v>
      </c>
      <c r="B448" s="27" t="s">
        <v>136</v>
      </c>
      <c r="C448" s="28" t="s">
        <v>137</v>
      </c>
      <c r="D448" s="31">
        <f>D450</f>
        <v>0</v>
      </c>
      <c r="E448" s="31">
        <f t="shared" ref="E448:G448" si="83">E450</f>
        <v>0</v>
      </c>
      <c r="F448" s="31">
        <f t="shared" si="83"/>
        <v>11689.599999999999</v>
      </c>
      <c r="G448" s="31">
        <f t="shared" si="83"/>
        <v>11689.599999999999</v>
      </c>
    </row>
    <row r="449" spans="1:8" s="30" customFormat="1" x14ac:dyDescent="0.25">
      <c r="A449" s="27"/>
      <c r="B449" s="27"/>
      <c r="C449" s="32" t="s">
        <v>17</v>
      </c>
      <c r="D449" s="29"/>
      <c r="E449" s="29"/>
      <c r="F449" s="29"/>
      <c r="G449" s="29"/>
    </row>
    <row r="450" spans="1:8" s="30" customFormat="1" ht="33" x14ac:dyDescent="0.25">
      <c r="A450" s="27"/>
      <c r="B450" s="27"/>
      <c r="C450" s="33" t="s">
        <v>374</v>
      </c>
      <c r="D450" s="34">
        <f>D451+D454</f>
        <v>0</v>
      </c>
      <c r="E450" s="34">
        <f t="shared" ref="E450:G450" si="84">E451+E454</f>
        <v>0</v>
      </c>
      <c r="F450" s="34">
        <f t="shared" si="84"/>
        <v>11689.599999999999</v>
      </c>
      <c r="G450" s="34">
        <f t="shared" si="84"/>
        <v>11689.599999999999</v>
      </c>
    </row>
    <row r="451" spans="1:8" s="39" customFormat="1" ht="17.850000000000001" customHeight="1" x14ac:dyDescent="0.3">
      <c r="A451" s="35"/>
      <c r="B451" s="35"/>
      <c r="C451" s="28" t="s">
        <v>376</v>
      </c>
      <c r="D451" s="31">
        <f>D452+D453</f>
        <v>0</v>
      </c>
      <c r="E451" s="31">
        <f t="shared" ref="E451:G451" si="85">E452+E453</f>
        <v>0</v>
      </c>
      <c r="F451" s="31">
        <f t="shared" si="85"/>
        <v>9458.5999999999985</v>
      </c>
      <c r="G451" s="31">
        <f t="shared" si="85"/>
        <v>9458.5999999999985</v>
      </c>
    </row>
    <row r="452" spans="1:8" s="39" customFormat="1" ht="17.850000000000001" customHeight="1" x14ac:dyDescent="0.3">
      <c r="A452" s="90"/>
      <c r="B452" s="47"/>
      <c r="C452" s="28" t="s">
        <v>445</v>
      </c>
      <c r="D452" s="31">
        <v>0</v>
      </c>
      <c r="E452" s="31">
        <v>0</v>
      </c>
      <c r="F452" s="31">
        <f>+G452</f>
        <v>1185.7999999999997</v>
      </c>
      <c r="G452" s="31">
        <v>1185.7999999999997</v>
      </c>
    </row>
    <row r="453" spans="1:8" s="39" customFormat="1" ht="17.850000000000001" customHeight="1" x14ac:dyDescent="0.3">
      <c r="A453" s="89"/>
      <c r="B453" s="48"/>
      <c r="C453" s="28" t="s">
        <v>446</v>
      </c>
      <c r="D453" s="31">
        <v>0</v>
      </c>
      <c r="E453" s="31">
        <v>0</v>
      </c>
      <c r="F453" s="31">
        <f>+G453</f>
        <v>8272.7999999999993</v>
      </c>
      <c r="G453" s="31">
        <v>8272.7999999999993</v>
      </c>
    </row>
    <row r="454" spans="1:8" s="50" customFormat="1" ht="17.25" x14ac:dyDescent="0.3">
      <c r="A454" s="49"/>
      <c r="B454" s="49"/>
      <c r="C454" s="28" t="s">
        <v>447</v>
      </c>
      <c r="D454" s="31">
        <v>0</v>
      </c>
      <c r="E454" s="31">
        <v>0</v>
      </c>
      <c r="F454" s="31">
        <f>+G454</f>
        <v>2231</v>
      </c>
      <c r="G454" s="31">
        <v>2231</v>
      </c>
    </row>
    <row r="455" spans="1:8" s="30" customFormat="1" ht="33" x14ac:dyDescent="0.25">
      <c r="A455" s="27" t="s">
        <v>138</v>
      </c>
      <c r="B455" s="27" t="s">
        <v>86</v>
      </c>
      <c r="C455" s="28" t="s">
        <v>296</v>
      </c>
      <c r="D455" s="31">
        <f>D457</f>
        <v>92421.8</v>
      </c>
      <c r="E455" s="31">
        <f t="shared" ref="E455:G455" si="86">E457</f>
        <v>231054.6</v>
      </c>
      <c r="F455" s="31">
        <f t="shared" si="86"/>
        <v>369687.4</v>
      </c>
      <c r="G455" s="31">
        <f t="shared" si="86"/>
        <v>462109.2</v>
      </c>
    </row>
    <row r="456" spans="1:8" s="30" customFormat="1" x14ac:dyDescent="0.25">
      <c r="A456" s="27"/>
      <c r="B456" s="27"/>
      <c r="C456" s="32" t="s">
        <v>17</v>
      </c>
      <c r="D456" s="29"/>
      <c r="E456" s="29"/>
      <c r="F456" s="29"/>
      <c r="G456" s="29"/>
    </row>
    <row r="457" spans="1:8" s="30" customFormat="1" x14ac:dyDescent="0.25">
      <c r="A457" s="27"/>
      <c r="B457" s="27"/>
      <c r="C457" s="33" t="s">
        <v>92</v>
      </c>
      <c r="D457" s="34">
        <f>D459</f>
        <v>92421.8</v>
      </c>
      <c r="E457" s="34">
        <f t="shared" ref="E457:G457" si="87">E459</f>
        <v>231054.6</v>
      </c>
      <c r="F457" s="34">
        <f t="shared" si="87"/>
        <v>369687.4</v>
      </c>
      <c r="G457" s="34">
        <f t="shared" si="87"/>
        <v>462109.2</v>
      </c>
    </row>
    <row r="458" spans="1:8" s="39" customFormat="1" ht="17.25" x14ac:dyDescent="0.3">
      <c r="A458" s="35"/>
      <c r="B458" s="35"/>
      <c r="C458" s="28" t="s">
        <v>375</v>
      </c>
      <c r="D458" s="37"/>
      <c r="E458" s="37"/>
      <c r="F458" s="37"/>
      <c r="G458" s="38"/>
    </row>
    <row r="459" spans="1:8" s="39" customFormat="1" ht="17.25" x14ac:dyDescent="0.3">
      <c r="A459" s="46"/>
      <c r="B459" s="46"/>
      <c r="C459" s="28" t="s">
        <v>376</v>
      </c>
      <c r="D459" s="31">
        <f>D460</f>
        <v>92421.8</v>
      </c>
      <c r="E459" s="31">
        <f t="shared" ref="E459:G459" si="88">E460</f>
        <v>231054.6</v>
      </c>
      <c r="F459" s="31">
        <f t="shared" si="88"/>
        <v>369687.4</v>
      </c>
      <c r="G459" s="31">
        <f t="shared" si="88"/>
        <v>462109.2</v>
      </c>
    </row>
    <row r="460" spans="1:8" s="39" customFormat="1" ht="17.25" x14ac:dyDescent="0.3">
      <c r="A460" s="46"/>
      <c r="B460" s="46"/>
      <c r="C460" s="28" t="s">
        <v>448</v>
      </c>
      <c r="D460" s="31">
        <f>+ROUND(G460*0.2,1)</f>
        <v>92421.8</v>
      </c>
      <c r="E460" s="31">
        <f>+ROUND(G460*0.5,1)</f>
        <v>231054.6</v>
      </c>
      <c r="F460" s="31">
        <f>+ROUND(G460*0.8,1)</f>
        <v>369687.4</v>
      </c>
      <c r="G460" s="31">
        <v>462109.2</v>
      </c>
      <c r="H460" s="44"/>
    </row>
    <row r="461" spans="1:8" s="30" customFormat="1" ht="33" customHeight="1" x14ac:dyDescent="0.25">
      <c r="A461" s="27" t="s">
        <v>139</v>
      </c>
      <c r="B461" s="27" t="s">
        <v>86</v>
      </c>
      <c r="C461" s="28" t="s">
        <v>140</v>
      </c>
      <c r="D461" s="31">
        <f>D463</f>
        <v>0</v>
      </c>
      <c r="E461" s="31">
        <f t="shared" ref="E461:G461" si="89">E463</f>
        <v>0</v>
      </c>
      <c r="F461" s="31">
        <f t="shared" si="89"/>
        <v>20000</v>
      </c>
      <c r="G461" s="31">
        <f t="shared" si="89"/>
        <v>20000</v>
      </c>
    </row>
    <row r="462" spans="1:8" s="30" customFormat="1" x14ac:dyDescent="0.25">
      <c r="A462" s="27"/>
      <c r="B462" s="27"/>
      <c r="C462" s="32" t="s">
        <v>17</v>
      </c>
      <c r="D462" s="29"/>
      <c r="E462" s="29"/>
      <c r="F462" s="29"/>
      <c r="G462" s="29"/>
    </row>
    <row r="463" spans="1:8" s="30" customFormat="1" ht="33" x14ac:dyDescent="0.25">
      <c r="A463" s="27"/>
      <c r="B463" s="27"/>
      <c r="C463" s="33" t="s">
        <v>374</v>
      </c>
      <c r="D463" s="34">
        <v>0</v>
      </c>
      <c r="E463" s="34">
        <v>0</v>
      </c>
      <c r="F463" s="34">
        <v>20000</v>
      </c>
      <c r="G463" s="34">
        <v>20000</v>
      </c>
    </row>
    <row r="464" spans="1:8" s="30" customFormat="1" ht="49.5" x14ac:dyDescent="0.25">
      <c r="A464" s="27" t="s">
        <v>141</v>
      </c>
      <c r="B464" s="27" t="s">
        <v>15</v>
      </c>
      <c r="C464" s="28" t="s">
        <v>142</v>
      </c>
      <c r="D464" s="31">
        <f>D466</f>
        <v>26874</v>
      </c>
      <c r="E464" s="31">
        <f t="shared" ref="E464:G464" si="90">E466</f>
        <v>26874</v>
      </c>
      <c r="F464" s="31">
        <f t="shared" si="90"/>
        <v>26874</v>
      </c>
      <c r="G464" s="31">
        <f t="shared" si="90"/>
        <v>26874</v>
      </c>
    </row>
    <row r="465" spans="1:7" s="30" customFormat="1" x14ac:dyDescent="0.25">
      <c r="A465" s="27"/>
      <c r="B465" s="27"/>
      <c r="C465" s="32" t="s">
        <v>17</v>
      </c>
      <c r="D465" s="29"/>
      <c r="E465" s="29"/>
      <c r="F465" s="29"/>
      <c r="G465" s="29"/>
    </row>
    <row r="466" spans="1:7" s="30" customFormat="1" ht="33" x14ac:dyDescent="0.25">
      <c r="A466" s="27"/>
      <c r="B466" s="27"/>
      <c r="C466" s="33" t="s">
        <v>374</v>
      </c>
      <c r="D466" s="34">
        <v>26874</v>
      </c>
      <c r="E466" s="34">
        <v>26874</v>
      </c>
      <c r="F466" s="34">
        <v>26874</v>
      </c>
      <c r="G466" s="34">
        <v>26874</v>
      </c>
    </row>
    <row r="467" spans="1:7" s="30" customFormat="1" ht="49.5" x14ac:dyDescent="0.25">
      <c r="A467" s="27" t="s">
        <v>143</v>
      </c>
      <c r="B467" s="27" t="s">
        <v>129</v>
      </c>
      <c r="C467" s="28" t="s">
        <v>144</v>
      </c>
      <c r="D467" s="31">
        <f>D469</f>
        <v>1379709.5</v>
      </c>
      <c r="E467" s="31">
        <f t="shared" ref="E467:G467" si="91">E469</f>
        <v>2207535.2000000002</v>
      </c>
      <c r="F467" s="31">
        <f t="shared" si="91"/>
        <v>3863186.6</v>
      </c>
      <c r="G467" s="31">
        <f t="shared" si="91"/>
        <v>5518838</v>
      </c>
    </row>
    <row r="468" spans="1:7" s="30" customFormat="1" x14ac:dyDescent="0.25">
      <c r="A468" s="27"/>
      <c r="B468" s="27"/>
      <c r="C468" s="32" t="s">
        <v>17</v>
      </c>
      <c r="D468" s="29"/>
      <c r="E468" s="29"/>
      <c r="F468" s="29"/>
      <c r="G468" s="29"/>
    </row>
    <row r="469" spans="1:7" s="30" customFormat="1" ht="33" x14ac:dyDescent="0.25">
      <c r="A469" s="27"/>
      <c r="B469" s="27"/>
      <c r="C469" s="33" t="s">
        <v>145</v>
      </c>
      <c r="D469" s="34">
        <v>1379709.5</v>
      </c>
      <c r="E469" s="34">
        <v>2207535.2000000002</v>
      </c>
      <c r="F469" s="34">
        <v>3863186.6</v>
      </c>
      <c r="G469" s="34">
        <v>5518838</v>
      </c>
    </row>
    <row r="470" spans="1:7" s="30" customFormat="1" ht="33" x14ac:dyDescent="0.25">
      <c r="A470" s="27" t="s">
        <v>143</v>
      </c>
      <c r="B470" s="27" t="s">
        <v>131</v>
      </c>
      <c r="C470" s="28" t="s">
        <v>146</v>
      </c>
      <c r="D470" s="31">
        <f>D472</f>
        <v>10000</v>
      </c>
      <c r="E470" s="31">
        <f t="shared" ref="E470:G470" si="92">E472</f>
        <v>1177000</v>
      </c>
      <c r="F470" s="31">
        <f t="shared" si="92"/>
        <v>1177000</v>
      </c>
      <c r="G470" s="31">
        <f t="shared" si="92"/>
        <v>1177000</v>
      </c>
    </row>
    <row r="471" spans="1:7" s="30" customFormat="1" x14ac:dyDescent="0.25">
      <c r="A471" s="27"/>
      <c r="B471" s="27"/>
      <c r="C471" s="32" t="s">
        <v>17</v>
      </c>
      <c r="D471" s="29"/>
      <c r="E471" s="29"/>
      <c r="F471" s="29"/>
      <c r="G471" s="29"/>
    </row>
    <row r="472" spans="1:7" s="30" customFormat="1" ht="33" x14ac:dyDescent="0.25">
      <c r="A472" s="27"/>
      <c r="B472" s="27"/>
      <c r="C472" s="33" t="s">
        <v>145</v>
      </c>
      <c r="D472" s="34">
        <v>10000</v>
      </c>
      <c r="E472" s="34">
        <v>1177000</v>
      </c>
      <c r="F472" s="34">
        <v>1177000</v>
      </c>
      <c r="G472" s="34">
        <v>1177000</v>
      </c>
    </row>
    <row r="473" spans="1:7" s="30" customFormat="1" ht="33" x14ac:dyDescent="0.25">
      <c r="A473" s="27" t="s">
        <v>147</v>
      </c>
      <c r="B473" s="27" t="s">
        <v>148</v>
      </c>
      <c r="C473" s="28" t="s">
        <v>149</v>
      </c>
      <c r="D473" s="31">
        <f>D475+D479</f>
        <v>723094.8</v>
      </c>
      <c r="E473" s="31">
        <f t="shared" ref="E473:G473" si="93">E475+E479</f>
        <v>1369284.3</v>
      </c>
      <c r="F473" s="31">
        <f t="shared" si="93"/>
        <v>2361663.2999999998</v>
      </c>
      <c r="G473" s="31">
        <f t="shared" si="93"/>
        <v>3230947.5999999996</v>
      </c>
    </row>
    <row r="474" spans="1:7" s="30" customFormat="1" x14ac:dyDescent="0.25">
      <c r="A474" s="27"/>
      <c r="B474" s="27"/>
      <c r="C474" s="32" t="s">
        <v>17</v>
      </c>
      <c r="D474" s="29"/>
      <c r="E474" s="29"/>
      <c r="F474" s="29"/>
      <c r="G474" s="29"/>
    </row>
    <row r="475" spans="1:7" s="30" customFormat="1" ht="33" x14ac:dyDescent="0.25">
      <c r="A475" s="27"/>
      <c r="B475" s="27"/>
      <c r="C475" s="33" t="s">
        <v>46</v>
      </c>
      <c r="D475" s="34">
        <f>D477</f>
        <v>600000</v>
      </c>
      <c r="E475" s="34">
        <f t="shared" ref="E475:G475" si="94">E477</f>
        <v>1000000</v>
      </c>
      <c r="F475" s="34">
        <f t="shared" si="94"/>
        <v>1500000</v>
      </c>
      <c r="G475" s="34">
        <f t="shared" si="94"/>
        <v>2000000</v>
      </c>
    </row>
    <row r="476" spans="1:7" s="39" customFormat="1" ht="17.25" x14ac:dyDescent="0.3">
      <c r="A476" s="42"/>
      <c r="B476" s="42"/>
      <c r="C476" s="36" t="s">
        <v>375</v>
      </c>
      <c r="D476" s="37"/>
      <c r="E476" s="37"/>
      <c r="F476" s="37"/>
      <c r="G476" s="37"/>
    </row>
    <row r="477" spans="1:7" s="39" customFormat="1" ht="17.25" x14ac:dyDescent="0.3">
      <c r="A477" s="42"/>
      <c r="B477" s="42"/>
      <c r="C477" s="36" t="s">
        <v>376</v>
      </c>
      <c r="D477" s="34">
        <f>D478</f>
        <v>600000</v>
      </c>
      <c r="E477" s="34">
        <f t="shared" ref="E477:G477" si="95">E478</f>
        <v>1000000</v>
      </c>
      <c r="F477" s="34">
        <f t="shared" si="95"/>
        <v>1500000</v>
      </c>
      <c r="G477" s="34">
        <f t="shared" si="95"/>
        <v>2000000</v>
      </c>
    </row>
    <row r="478" spans="1:7" s="39" customFormat="1" ht="33" x14ac:dyDescent="0.3">
      <c r="A478" s="42"/>
      <c r="B478" s="42"/>
      <c r="C478" s="36" t="s">
        <v>449</v>
      </c>
      <c r="D478" s="34">
        <v>600000</v>
      </c>
      <c r="E478" s="34">
        <v>1000000</v>
      </c>
      <c r="F478" s="34">
        <v>1500000</v>
      </c>
      <c r="G478" s="34">
        <v>2000000</v>
      </c>
    </row>
    <row r="479" spans="1:7" s="30" customFormat="1" x14ac:dyDescent="0.25">
      <c r="A479" s="27"/>
      <c r="B479" s="27"/>
      <c r="C479" s="33" t="s">
        <v>92</v>
      </c>
      <c r="D479" s="34">
        <f>D481</f>
        <v>123094.8</v>
      </c>
      <c r="E479" s="34">
        <f t="shared" ref="E479:G479" si="96">E481</f>
        <v>369284.3</v>
      </c>
      <c r="F479" s="34">
        <f t="shared" si="96"/>
        <v>861663.3</v>
      </c>
      <c r="G479" s="34">
        <f t="shared" si="96"/>
        <v>1230947.5999999999</v>
      </c>
    </row>
    <row r="480" spans="1:7" s="39" customFormat="1" ht="17.25" x14ac:dyDescent="0.3">
      <c r="A480" s="42"/>
      <c r="B480" s="42"/>
      <c r="C480" s="36" t="s">
        <v>375</v>
      </c>
      <c r="D480" s="37"/>
      <c r="E480" s="37"/>
      <c r="F480" s="37"/>
      <c r="G480" s="37"/>
    </row>
    <row r="481" spans="1:8" s="39" customFormat="1" ht="17.25" x14ac:dyDescent="0.3">
      <c r="A481" s="42"/>
      <c r="B481" s="42"/>
      <c r="C481" s="36" t="s">
        <v>387</v>
      </c>
      <c r="D481" s="34">
        <f>D482</f>
        <v>123094.8</v>
      </c>
      <c r="E481" s="34">
        <f t="shared" ref="E481:G481" si="97">E482</f>
        <v>369284.3</v>
      </c>
      <c r="F481" s="34">
        <f t="shared" si="97"/>
        <v>861663.3</v>
      </c>
      <c r="G481" s="34">
        <f t="shared" si="97"/>
        <v>1230947.5999999999</v>
      </c>
    </row>
    <row r="482" spans="1:8" s="39" customFormat="1" ht="17.25" x14ac:dyDescent="0.3">
      <c r="A482" s="42"/>
      <c r="B482" s="42"/>
      <c r="C482" s="36" t="s">
        <v>450</v>
      </c>
      <c r="D482" s="34">
        <f>+ROUND(G482*0.1,1)</f>
        <v>123094.8</v>
      </c>
      <c r="E482" s="34">
        <f>+ROUND(G482*0.3,1)</f>
        <v>369284.3</v>
      </c>
      <c r="F482" s="34">
        <f>+ROUND(G482*0.7,1)</f>
        <v>861663.3</v>
      </c>
      <c r="G482" s="34">
        <v>1230947.5999999999</v>
      </c>
    </row>
    <row r="483" spans="1:8" s="30" customFormat="1" x14ac:dyDescent="0.25">
      <c r="A483" s="27" t="s">
        <v>147</v>
      </c>
      <c r="B483" s="27" t="s">
        <v>86</v>
      </c>
      <c r="C483" s="28" t="s">
        <v>150</v>
      </c>
      <c r="D483" s="31">
        <f>D485+D489</f>
        <v>137513.9</v>
      </c>
      <c r="E483" s="31">
        <f t="shared" ref="E483:G483" si="98">E485+E489</f>
        <v>457444.19999999995</v>
      </c>
      <c r="F483" s="31">
        <f t="shared" si="98"/>
        <v>891554.20000000007</v>
      </c>
      <c r="G483" s="31">
        <f t="shared" si="98"/>
        <v>1314886.1000000001</v>
      </c>
    </row>
    <row r="484" spans="1:8" s="30" customFormat="1" x14ac:dyDescent="0.25">
      <c r="A484" s="27"/>
      <c r="B484" s="27"/>
      <c r="C484" s="32" t="s">
        <v>17</v>
      </c>
      <c r="D484" s="29"/>
      <c r="E484" s="29"/>
      <c r="F484" s="29"/>
      <c r="G484" s="29"/>
    </row>
    <row r="485" spans="1:8" s="30" customFormat="1" ht="33" x14ac:dyDescent="0.25">
      <c r="A485" s="27"/>
      <c r="B485" s="27"/>
      <c r="C485" s="33" t="s">
        <v>374</v>
      </c>
      <c r="D485" s="34">
        <f>D487</f>
        <v>115757.8</v>
      </c>
      <c r="E485" s="34">
        <f t="shared" ref="E485:G485" si="99">E487</f>
        <v>192929.6</v>
      </c>
      <c r="F485" s="34">
        <f t="shared" si="99"/>
        <v>308687.40000000002</v>
      </c>
      <c r="G485" s="34">
        <f t="shared" si="99"/>
        <v>385859.2</v>
      </c>
    </row>
    <row r="486" spans="1:8" s="39" customFormat="1" ht="17.25" x14ac:dyDescent="0.3">
      <c r="A486" s="35"/>
      <c r="B486" s="35"/>
      <c r="C486" s="28" t="s">
        <v>375</v>
      </c>
      <c r="D486" s="37"/>
      <c r="E486" s="37"/>
      <c r="F486" s="37"/>
      <c r="G486" s="38"/>
    </row>
    <row r="487" spans="1:8" s="39" customFormat="1" ht="17.25" x14ac:dyDescent="0.3">
      <c r="A487" s="46"/>
      <c r="B487" s="46"/>
      <c r="C487" s="28" t="s">
        <v>395</v>
      </c>
      <c r="D487" s="34">
        <f>D488</f>
        <v>115757.8</v>
      </c>
      <c r="E487" s="34">
        <f t="shared" ref="E487:G487" si="100">E488</f>
        <v>192929.6</v>
      </c>
      <c r="F487" s="34">
        <f t="shared" si="100"/>
        <v>308687.40000000002</v>
      </c>
      <c r="G487" s="34">
        <f t="shared" si="100"/>
        <v>385859.2</v>
      </c>
      <c r="H487" s="50"/>
    </row>
    <row r="488" spans="1:8" s="39" customFormat="1" ht="17.25" x14ac:dyDescent="0.3">
      <c r="A488" s="51"/>
      <c r="B488" s="51"/>
      <c r="C488" s="28" t="s">
        <v>451</v>
      </c>
      <c r="D488" s="34">
        <f>+ROUND(G488*0.3,1)</f>
        <v>115757.8</v>
      </c>
      <c r="E488" s="34">
        <f>+ROUND(G488*0.5,1)</f>
        <v>192929.6</v>
      </c>
      <c r="F488" s="34">
        <f>+ROUND(G488*0.8,1)</f>
        <v>308687.40000000002</v>
      </c>
      <c r="G488" s="34">
        <v>385859.2</v>
      </c>
    </row>
    <row r="489" spans="1:8" s="30" customFormat="1" x14ac:dyDescent="0.25">
      <c r="A489" s="27"/>
      <c r="B489" s="27"/>
      <c r="C489" s="33" t="s">
        <v>92</v>
      </c>
      <c r="D489" s="34">
        <f>D491+D494+D497+D499+D501+D503</f>
        <v>21756.1</v>
      </c>
      <c r="E489" s="34">
        <f>E491+E494+E497+E499+E501+E503</f>
        <v>264514.59999999998</v>
      </c>
      <c r="F489" s="34">
        <f>F491+F494+F497+F499+F501+F503</f>
        <v>582866.80000000005</v>
      </c>
      <c r="G489" s="34">
        <f>G491+G494+G497+G499+G501+G503</f>
        <v>929026.9</v>
      </c>
    </row>
    <row r="490" spans="1:8" s="39" customFormat="1" ht="17.25" x14ac:dyDescent="0.3">
      <c r="A490" s="35"/>
      <c r="B490" s="35"/>
      <c r="C490" s="36" t="s">
        <v>375</v>
      </c>
      <c r="D490" s="37"/>
      <c r="E490" s="37"/>
      <c r="F490" s="37"/>
      <c r="G490" s="38"/>
    </row>
    <row r="491" spans="1:8" s="39" customFormat="1" ht="17.25" x14ac:dyDescent="0.3">
      <c r="A491" s="46"/>
      <c r="B491" s="46"/>
      <c r="C491" s="36" t="s">
        <v>376</v>
      </c>
      <c r="D491" s="34">
        <f>D492+D493</f>
        <v>21756.1</v>
      </c>
      <c r="E491" s="34">
        <f t="shared" ref="E491:G491" si="101">E492+E493</f>
        <v>118438.5</v>
      </c>
      <c r="F491" s="34">
        <f t="shared" si="101"/>
        <v>226628.3</v>
      </c>
      <c r="G491" s="34">
        <f t="shared" si="101"/>
        <v>344030.7</v>
      </c>
    </row>
    <row r="492" spans="1:8" s="39" customFormat="1" ht="17.25" x14ac:dyDescent="0.3">
      <c r="A492" s="94"/>
      <c r="B492" s="94"/>
      <c r="C492" s="36" t="s">
        <v>452</v>
      </c>
      <c r="D492" s="34">
        <v>0</v>
      </c>
      <c r="E492" s="34">
        <f>+ROUND(G492*0.3,1)</f>
        <v>62160</v>
      </c>
      <c r="F492" s="34">
        <f>+ROUND(G492*0.6,1)</f>
        <v>124320</v>
      </c>
      <c r="G492" s="34">
        <v>207200</v>
      </c>
    </row>
    <row r="493" spans="1:8" s="39" customFormat="1" ht="33" x14ac:dyDescent="0.3">
      <c r="A493" s="95"/>
      <c r="B493" s="95"/>
      <c r="C493" s="36" t="s">
        <v>453</v>
      </c>
      <c r="D493" s="34">
        <v>21756.1</v>
      </c>
      <c r="E493" s="34">
        <f>21756.1+ROUND(115074.6*0.3,1)</f>
        <v>56278.5</v>
      </c>
      <c r="F493" s="34">
        <f>21756.1+ROUND(115074.6*0.7,1)</f>
        <v>102308.29999999999</v>
      </c>
      <c r="G493" s="34">
        <f>21756.1+115074.6</f>
        <v>136830.70000000001</v>
      </c>
      <c r="H493" s="45"/>
    </row>
    <row r="494" spans="1:8" s="39" customFormat="1" ht="17.25" x14ac:dyDescent="0.3">
      <c r="A494" s="46"/>
      <c r="B494" s="46"/>
      <c r="C494" s="36" t="s">
        <v>405</v>
      </c>
      <c r="D494" s="34">
        <f>D495+D496</f>
        <v>0</v>
      </c>
      <c r="E494" s="34">
        <f t="shared" ref="E494:G494" si="102">E495+E496</f>
        <v>21756.1</v>
      </c>
      <c r="F494" s="34">
        <f t="shared" si="102"/>
        <v>61218.5</v>
      </c>
      <c r="G494" s="34">
        <f t="shared" si="102"/>
        <v>141770.70000000001</v>
      </c>
      <c r="H494" s="50"/>
    </row>
    <row r="495" spans="1:8" s="39" customFormat="1" ht="36" customHeight="1" x14ac:dyDescent="0.3">
      <c r="A495" s="94"/>
      <c r="B495" s="94"/>
      <c r="C495" s="36" t="s">
        <v>454</v>
      </c>
      <c r="D495" s="34">
        <v>0</v>
      </c>
      <c r="E495" s="34">
        <f>21756.1</f>
        <v>21756.1</v>
      </c>
      <c r="F495" s="34">
        <f>21756.1+ROUND(115074.6*0.3,1)</f>
        <v>56278.5</v>
      </c>
      <c r="G495" s="34">
        <f>21756.1+115074.6</f>
        <v>136830.70000000001</v>
      </c>
      <c r="H495" s="45"/>
    </row>
    <row r="496" spans="1:8" s="39" customFormat="1" ht="17.25" x14ac:dyDescent="0.3">
      <c r="A496" s="95"/>
      <c r="B496" s="95"/>
      <c r="C496" s="36" t="s">
        <v>455</v>
      </c>
      <c r="D496" s="34">
        <v>0</v>
      </c>
      <c r="E496" s="34">
        <v>0</v>
      </c>
      <c r="F496" s="34">
        <f>+G496</f>
        <v>4940</v>
      </c>
      <c r="G496" s="34">
        <v>4940</v>
      </c>
    </row>
    <row r="497" spans="1:8" s="39" customFormat="1" ht="17.25" x14ac:dyDescent="0.3">
      <c r="A497" s="46"/>
      <c r="B497" s="46"/>
      <c r="C497" s="36" t="s">
        <v>395</v>
      </c>
      <c r="D497" s="34">
        <f>D498</f>
        <v>0</v>
      </c>
      <c r="E497" s="34">
        <f t="shared" ref="E497:G497" si="103">E498</f>
        <v>0</v>
      </c>
      <c r="F497" s="34">
        <f t="shared" si="103"/>
        <v>4940</v>
      </c>
      <c r="G497" s="34">
        <f t="shared" si="103"/>
        <v>4940</v>
      </c>
      <c r="H497" s="50"/>
    </row>
    <row r="498" spans="1:8" s="39" customFormat="1" ht="17.25" x14ac:dyDescent="0.3">
      <c r="A498" s="51"/>
      <c r="B498" s="51"/>
      <c r="C498" s="36" t="s">
        <v>456</v>
      </c>
      <c r="D498" s="34">
        <v>0</v>
      </c>
      <c r="E498" s="34">
        <v>0</v>
      </c>
      <c r="F498" s="34">
        <f>+G498</f>
        <v>4940</v>
      </c>
      <c r="G498" s="34">
        <v>4940</v>
      </c>
    </row>
    <row r="499" spans="1:8" s="39" customFormat="1" ht="17.25" x14ac:dyDescent="0.3">
      <c r="A499" s="52"/>
      <c r="B499" s="52"/>
      <c r="C499" s="36" t="s">
        <v>387</v>
      </c>
      <c r="D499" s="34">
        <f>D500</f>
        <v>0</v>
      </c>
      <c r="E499" s="34">
        <f t="shared" ref="E499:G499" si="104">E500</f>
        <v>0</v>
      </c>
      <c r="F499" s="34">
        <f t="shared" si="104"/>
        <v>0</v>
      </c>
      <c r="G499" s="34">
        <f t="shared" si="104"/>
        <v>23885.5</v>
      </c>
      <c r="H499" s="50"/>
    </row>
    <row r="500" spans="1:8" s="39" customFormat="1" ht="17.25" x14ac:dyDescent="0.3">
      <c r="A500" s="52"/>
      <c r="B500" s="52"/>
      <c r="C500" s="36" t="s">
        <v>457</v>
      </c>
      <c r="D500" s="34">
        <v>0</v>
      </c>
      <c r="E500" s="34">
        <v>0</v>
      </c>
      <c r="F500" s="34">
        <v>0</v>
      </c>
      <c r="G500" s="34">
        <v>23885.5</v>
      </c>
    </row>
    <row r="501" spans="1:8" s="39" customFormat="1" ht="17.25" x14ac:dyDescent="0.3">
      <c r="A501" s="52"/>
      <c r="B501" s="52"/>
      <c r="C501" s="36" t="s">
        <v>419</v>
      </c>
      <c r="D501" s="34">
        <f>D502</f>
        <v>0</v>
      </c>
      <c r="E501" s="34">
        <f t="shared" ref="E501:G501" si="105">E502</f>
        <v>62160</v>
      </c>
      <c r="F501" s="34">
        <f t="shared" si="105"/>
        <v>145040</v>
      </c>
      <c r="G501" s="34">
        <f t="shared" si="105"/>
        <v>207200</v>
      </c>
      <c r="H501" s="50"/>
    </row>
    <row r="502" spans="1:8" s="39" customFormat="1" ht="17.25" x14ac:dyDescent="0.3">
      <c r="A502" s="52"/>
      <c r="B502" s="52"/>
      <c r="C502" s="36" t="s">
        <v>458</v>
      </c>
      <c r="D502" s="34">
        <v>0</v>
      </c>
      <c r="E502" s="34">
        <f>+ROUND(G502*0.3,1)</f>
        <v>62160</v>
      </c>
      <c r="F502" s="34">
        <f>+ROUND(G502*0.7,1)</f>
        <v>145040</v>
      </c>
      <c r="G502" s="34">
        <v>207200</v>
      </c>
    </row>
    <row r="503" spans="1:8" s="39" customFormat="1" ht="17.25" x14ac:dyDescent="0.3">
      <c r="A503" s="52"/>
      <c r="B503" s="52"/>
      <c r="C503" s="36" t="s">
        <v>390</v>
      </c>
      <c r="D503" s="34">
        <f>D504</f>
        <v>0</v>
      </c>
      <c r="E503" s="34">
        <f t="shared" ref="E503:G503" si="106">E504</f>
        <v>62160</v>
      </c>
      <c r="F503" s="34">
        <f t="shared" si="106"/>
        <v>145040</v>
      </c>
      <c r="G503" s="34">
        <f t="shared" si="106"/>
        <v>207200</v>
      </c>
      <c r="H503" s="50"/>
    </row>
    <row r="504" spans="1:8" s="39" customFormat="1" ht="17.25" x14ac:dyDescent="0.3">
      <c r="A504" s="52"/>
      <c r="B504" s="52"/>
      <c r="C504" s="36" t="s">
        <v>459</v>
      </c>
      <c r="D504" s="34">
        <v>0</v>
      </c>
      <c r="E504" s="34">
        <f>+ROUND(G504*0.3,1)</f>
        <v>62160</v>
      </c>
      <c r="F504" s="34">
        <f>+ROUND(G504*0.7,1)</f>
        <v>145040</v>
      </c>
      <c r="G504" s="34">
        <v>207200</v>
      </c>
    </row>
    <row r="505" spans="1:8" s="30" customFormat="1" x14ac:dyDescent="0.25">
      <c r="A505" s="27" t="s">
        <v>147</v>
      </c>
      <c r="B505" s="27" t="s">
        <v>110</v>
      </c>
      <c r="C505" s="28" t="s">
        <v>151</v>
      </c>
      <c r="D505" s="31">
        <f>D507</f>
        <v>69121.600000000006</v>
      </c>
      <c r="E505" s="31">
        <f t="shared" ref="E505:G505" si="107">E507</f>
        <v>161283.70000000001</v>
      </c>
      <c r="F505" s="31">
        <f t="shared" si="107"/>
        <v>230405.3</v>
      </c>
      <c r="G505" s="31">
        <f t="shared" si="107"/>
        <v>230405.3</v>
      </c>
    </row>
    <row r="506" spans="1:8" s="30" customFormat="1" x14ac:dyDescent="0.25">
      <c r="A506" s="27"/>
      <c r="B506" s="27"/>
      <c r="C506" s="32" t="s">
        <v>17</v>
      </c>
      <c r="D506" s="29"/>
      <c r="E506" s="29"/>
      <c r="F506" s="29"/>
      <c r="G506" s="29"/>
    </row>
    <row r="507" spans="1:8" s="30" customFormat="1" x14ac:dyDescent="0.25">
      <c r="A507" s="27"/>
      <c r="B507" s="27"/>
      <c r="C507" s="33" t="s">
        <v>92</v>
      </c>
      <c r="D507" s="34">
        <f>D509</f>
        <v>69121.600000000006</v>
      </c>
      <c r="E507" s="34">
        <f t="shared" ref="E507:G507" si="108">E509</f>
        <v>161283.70000000001</v>
      </c>
      <c r="F507" s="34">
        <f t="shared" si="108"/>
        <v>230405.3</v>
      </c>
      <c r="G507" s="34">
        <f t="shared" si="108"/>
        <v>230405.3</v>
      </c>
    </row>
    <row r="508" spans="1:8" s="39" customFormat="1" ht="17.25" x14ac:dyDescent="0.3">
      <c r="A508" s="35"/>
      <c r="B508" s="35"/>
      <c r="C508" s="28" t="s">
        <v>375</v>
      </c>
      <c r="D508" s="37"/>
      <c r="E508" s="37"/>
      <c r="F508" s="37"/>
      <c r="G508" s="37"/>
    </row>
    <row r="509" spans="1:8" s="39" customFormat="1" ht="17.25" x14ac:dyDescent="0.3">
      <c r="A509" s="42"/>
      <c r="B509" s="42"/>
      <c r="C509" s="28" t="s">
        <v>376</v>
      </c>
      <c r="D509" s="34">
        <f>D510</f>
        <v>69121.600000000006</v>
      </c>
      <c r="E509" s="34">
        <f t="shared" ref="E509:G509" si="109">E510</f>
        <v>161283.70000000001</v>
      </c>
      <c r="F509" s="34">
        <f t="shared" si="109"/>
        <v>230405.3</v>
      </c>
      <c r="G509" s="34">
        <f t="shared" si="109"/>
        <v>230405.3</v>
      </c>
    </row>
    <row r="510" spans="1:8" s="39" customFormat="1" ht="42" customHeight="1" x14ac:dyDescent="0.3">
      <c r="A510" s="42"/>
      <c r="B510" s="42"/>
      <c r="C510" s="28" t="s">
        <v>460</v>
      </c>
      <c r="D510" s="34">
        <f>+ROUND(G510*0.3,1)</f>
        <v>69121.600000000006</v>
      </c>
      <c r="E510" s="34">
        <f>+ROUND(G510*0.7,1)</f>
        <v>161283.70000000001</v>
      </c>
      <c r="F510" s="34">
        <f>+G510</f>
        <v>230405.3</v>
      </c>
      <c r="G510" s="34">
        <v>230405.3</v>
      </c>
      <c r="H510" s="53"/>
    </row>
    <row r="511" spans="1:8" s="30" customFormat="1" x14ac:dyDescent="0.25">
      <c r="A511" s="27" t="s">
        <v>147</v>
      </c>
      <c r="B511" s="27" t="s">
        <v>152</v>
      </c>
      <c r="C511" s="28" t="s">
        <v>153</v>
      </c>
      <c r="D511" s="31">
        <f>D513</f>
        <v>0</v>
      </c>
      <c r="E511" s="31">
        <f t="shared" ref="E511:G511" si="110">E513</f>
        <v>148680</v>
      </c>
      <c r="F511" s="31">
        <f t="shared" si="110"/>
        <v>396480</v>
      </c>
      <c r="G511" s="31">
        <f t="shared" si="110"/>
        <v>495600.00000000006</v>
      </c>
    </row>
    <row r="512" spans="1:8" s="30" customFormat="1" x14ac:dyDescent="0.25">
      <c r="A512" s="27"/>
      <c r="B512" s="27"/>
      <c r="C512" s="32" t="s">
        <v>17</v>
      </c>
      <c r="D512" s="29"/>
      <c r="E512" s="29"/>
      <c r="F512" s="29"/>
      <c r="G512" s="29"/>
    </row>
    <row r="513" spans="1:8" s="30" customFormat="1" ht="33" x14ac:dyDescent="0.25">
      <c r="A513" s="27"/>
      <c r="B513" s="27"/>
      <c r="C513" s="33" t="s">
        <v>374</v>
      </c>
      <c r="D513" s="34">
        <f>D515</f>
        <v>0</v>
      </c>
      <c r="E513" s="34">
        <f t="shared" ref="E513:G513" si="111">E515</f>
        <v>148680</v>
      </c>
      <c r="F513" s="34">
        <f t="shared" si="111"/>
        <v>396480</v>
      </c>
      <c r="G513" s="34">
        <f t="shared" si="111"/>
        <v>495600.00000000006</v>
      </c>
    </row>
    <row r="514" spans="1:8" s="39" customFormat="1" ht="17.25" x14ac:dyDescent="0.3">
      <c r="A514" s="35"/>
      <c r="B514" s="35"/>
      <c r="C514" s="28" t="s">
        <v>375</v>
      </c>
      <c r="D514" s="37"/>
      <c r="E514" s="37"/>
      <c r="F514" s="37"/>
      <c r="G514" s="37"/>
    </row>
    <row r="515" spans="1:8" s="39" customFormat="1" ht="17.25" x14ac:dyDescent="0.3">
      <c r="A515" s="42"/>
      <c r="B515" s="42"/>
      <c r="C515" s="28" t="s">
        <v>385</v>
      </c>
      <c r="D515" s="34">
        <f>D516</f>
        <v>0</v>
      </c>
      <c r="E515" s="34">
        <f t="shared" ref="E515:G515" si="112">E516</f>
        <v>148680</v>
      </c>
      <c r="F515" s="34">
        <f t="shared" si="112"/>
        <v>396480</v>
      </c>
      <c r="G515" s="34">
        <f t="shared" si="112"/>
        <v>495600.00000000006</v>
      </c>
    </row>
    <row r="516" spans="1:8" s="39" customFormat="1" ht="57" customHeight="1" x14ac:dyDescent="0.3">
      <c r="A516" s="42"/>
      <c r="B516" s="42"/>
      <c r="C516" s="28" t="s">
        <v>461</v>
      </c>
      <c r="D516" s="34">
        <v>0</v>
      </c>
      <c r="E516" s="34">
        <f>+ROUND(G516*0.3,1)</f>
        <v>148680</v>
      </c>
      <c r="F516" s="34">
        <f>+ROUND(G516*0.8,1)</f>
        <v>396480</v>
      </c>
      <c r="G516" s="34">
        <v>495600.00000000006</v>
      </c>
      <c r="H516" s="53"/>
    </row>
    <row r="517" spans="1:8" s="30" customFormat="1" ht="33" x14ac:dyDescent="0.25">
      <c r="A517" s="27" t="s">
        <v>147</v>
      </c>
      <c r="B517" s="27" t="s">
        <v>154</v>
      </c>
      <c r="C517" s="28" t="s">
        <v>155</v>
      </c>
      <c r="D517" s="31">
        <f>D519</f>
        <v>0</v>
      </c>
      <c r="E517" s="31">
        <f t="shared" ref="E517:G517" si="113">E519</f>
        <v>0</v>
      </c>
      <c r="F517" s="31">
        <f t="shared" si="113"/>
        <v>0</v>
      </c>
      <c r="G517" s="31">
        <f t="shared" si="113"/>
        <v>400000</v>
      </c>
    </row>
    <row r="518" spans="1:8" s="30" customFormat="1" x14ac:dyDescent="0.25">
      <c r="A518" s="27"/>
      <c r="B518" s="27"/>
      <c r="C518" s="32" t="s">
        <v>17</v>
      </c>
      <c r="D518" s="29"/>
      <c r="E518" s="29"/>
      <c r="F518" s="29"/>
      <c r="G518" s="29"/>
    </row>
    <row r="519" spans="1:8" s="30" customFormat="1" x14ac:dyDescent="0.25">
      <c r="A519" s="27"/>
      <c r="B519" s="27"/>
      <c r="C519" s="33" t="s">
        <v>92</v>
      </c>
      <c r="D519" s="34">
        <f>D521+D523</f>
        <v>0</v>
      </c>
      <c r="E519" s="34">
        <f t="shared" ref="E519:G519" si="114">E521+E523</f>
        <v>0</v>
      </c>
      <c r="F519" s="34">
        <f t="shared" si="114"/>
        <v>0</v>
      </c>
      <c r="G519" s="34">
        <f t="shared" si="114"/>
        <v>400000</v>
      </c>
    </row>
    <row r="520" spans="1:8" s="39" customFormat="1" ht="17.25" x14ac:dyDescent="0.3">
      <c r="A520" s="35"/>
      <c r="B520" s="35"/>
      <c r="C520" s="28" t="s">
        <v>375</v>
      </c>
      <c r="D520" s="34"/>
      <c r="E520" s="34"/>
      <c r="F520" s="34"/>
      <c r="G520" s="34"/>
    </row>
    <row r="521" spans="1:8" s="39" customFormat="1" ht="17.25" x14ac:dyDescent="0.3">
      <c r="A521" s="42"/>
      <c r="B521" s="42"/>
      <c r="C521" s="28" t="s">
        <v>383</v>
      </c>
      <c r="D521" s="34">
        <f>D522</f>
        <v>0</v>
      </c>
      <c r="E521" s="34">
        <f t="shared" ref="E521:G521" si="115">E522</f>
        <v>0</v>
      </c>
      <c r="F521" s="34">
        <f t="shared" si="115"/>
        <v>0</v>
      </c>
      <c r="G521" s="34">
        <f t="shared" si="115"/>
        <v>200000</v>
      </c>
    </row>
    <row r="522" spans="1:8" s="39" customFormat="1" ht="17.25" x14ac:dyDescent="0.3">
      <c r="A522" s="42"/>
      <c r="B522" s="42"/>
      <c r="C522" s="28" t="s">
        <v>462</v>
      </c>
      <c r="D522" s="34">
        <v>0</v>
      </c>
      <c r="E522" s="34">
        <v>0</v>
      </c>
      <c r="F522" s="34">
        <v>0</v>
      </c>
      <c r="G522" s="34">
        <v>200000</v>
      </c>
      <c r="H522" s="53"/>
    </row>
    <row r="523" spans="1:8" s="39" customFormat="1" ht="17.25" x14ac:dyDescent="0.3">
      <c r="A523" s="42"/>
      <c r="B523" s="42"/>
      <c r="C523" s="28" t="s">
        <v>390</v>
      </c>
      <c r="D523" s="34">
        <f>D524</f>
        <v>0</v>
      </c>
      <c r="E523" s="34">
        <f t="shared" ref="E523:G523" si="116">E524</f>
        <v>0</v>
      </c>
      <c r="F523" s="34">
        <f t="shared" si="116"/>
        <v>0</v>
      </c>
      <c r="G523" s="34">
        <f t="shared" si="116"/>
        <v>200000</v>
      </c>
    </row>
    <row r="524" spans="1:8" s="39" customFormat="1" ht="17.25" x14ac:dyDescent="0.3">
      <c r="A524" s="42"/>
      <c r="B524" s="42"/>
      <c r="C524" s="28" t="s">
        <v>463</v>
      </c>
      <c r="D524" s="34">
        <v>0</v>
      </c>
      <c r="E524" s="34">
        <v>0</v>
      </c>
      <c r="F524" s="34">
        <v>0</v>
      </c>
      <c r="G524" s="34">
        <v>200000</v>
      </c>
      <c r="H524" s="53"/>
    </row>
    <row r="525" spans="1:8" s="30" customFormat="1" ht="33" x14ac:dyDescent="0.25">
      <c r="A525" s="27" t="s">
        <v>156</v>
      </c>
      <c r="B525" s="27" t="s">
        <v>86</v>
      </c>
      <c r="C525" s="28" t="s">
        <v>157</v>
      </c>
      <c r="D525" s="31">
        <f>D527+D533</f>
        <v>52364.3</v>
      </c>
      <c r="E525" s="31">
        <f t="shared" ref="E525:G525" si="117">E527+E533</f>
        <v>185140.7</v>
      </c>
      <c r="F525" s="31">
        <f t="shared" si="117"/>
        <v>318539</v>
      </c>
      <c r="G525" s="31">
        <f t="shared" si="117"/>
        <v>421551.1</v>
      </c>
    </row>
    <row r="526" spans="1:8" s="30" customFormat="1" x14ac:dyDescent="0.25">
      <c r="A526" s="27"/>
      <c r="B526" s="27"/>
      <c r="C526" s="32" t="s">
        <v>17</v>
      </c>
      <c r="D526" s="29"/>
      <c r="E526" s="29"/>
      <c r="F526" s="29"/>
      <c r="G526" s="29"/>
    </row>
    <row r="527" spans="1:8" s="30" customFormat="1" ht="33" x14ac:dyDescent="0.25">
      <c r="A527" s="27"/>
      <c r="B527" s="27"/>
      <c r="C527" s="33" t="s">
        <v>374</v>
      </c>
      <c r="D527" s="34">
        <f>D528+D531</f>
        <v>52364.3</v>
      </c>
      <c r="E527" s="34">
        <f t="shared" ref="E527:G527" si="118">E528+E531</f>
        <v>185140.7</v>
      </c>
      <c r="F527" s="34">
        <f t="shared" si="118"/>
        <v>318539</v>
      </c>
      <c r="G527" s="34">
        <f t="shared" si="118"/>
        <v>398951.1</v>
      </c>
    </row>
    <row r="528" spans="1:8" s="39" customFormat="1" ht="17.25" x14ac:dyDescent="0.3">
      <c r="A528" s="42"/>
      <c r="B528" s="42"/>
      <c r="C528" s="36" t="s">
        <v>376</v>
      </c>
      <c r="D528" s="34">
        <f>D529+D530</f>
        <v>52364.3</v>
      </c>
      <c r="E528" s="34">
        <f t="shared" ref="E528:G528" si="119">E529+E530</f>
        <v>138520.70000000001</v>
      </c>
      <c r="F528" s="34">
        <f t="shared" si="119"/>
        <v>209759</v>
      </c>
      <c r="G528" s="34">
        <f t="shared" si="119"/>
        <v>243551.1</v>
      </c>
    </row>
    <row r="529" spans="1:147" s="39" customFormat="1" ht="17.25" x14ac:dyDescent="0.3">
      <c r="A529" s="90"/>
      <c r="B529" s="90"/>
      <c r="C529" s="36" t="s">
        <v>464</v>
      </c>
      <c r="D529" s="34">
        <v>0</v>
      </c>
      <c r="E529" s="34">
        <f>+ROUND(G529*0.3,1)</f>
        <v>33792.1</v>
      </c>
      <c r="F529" s="34">
        <f>+ROUND(G529*0.7,1)</f>
        <v>78848.3</v>
      </c>
      <c r="G529" s="34">
        <v>112640.40000000001</v>
      </c>
    </row>
    <row r="530" spans="1:147" s="39" customFormat="1" ht="17.25" x14ac:dyDescent="0.3">
      <c r="A530" s="92"/>
      <c r="B530" s="92"/>
      <c r="C530" s="36" t="s">
        <v>465</v>
      </c>
      <c r="D530" s="34">
        <f>+ROUND(G530*0.4,1)</f>
        <v>52364.3</v>
      </c>
      <c r="E530" s="34">
        <f>+ROUND(G530*0.8,1)</f>
        <v>104728.6</v>
      </c>
      <c r="F530" s="34">
        <f>+G530</f>
        <v>130910.7</v>
      </c>
      <c r="G530" s="34">
        <v>130910.7</v>
      </c>
    </row>
    <row r="531" spans="1:147" s="39" customFormat="1" ht="17.25" x14ac:dyDescent="0.3">
      <c r="A531" s="42"/>
      <c r="B531" s="42"/>
      <c r="C531" s="36" t="s">
        <v>399</v>
      </c>
      <c r="D531" s="34">
        <f>D532</f>
        <v>0</v>
      </c>
      <c r="E531" s="34">
        <f t="shared" ref="E531:G531" si="120">E532</f>
        <v>46620</v>
      </c>
      <c r="F531" s="34">
        <f t="shared" si="120"/>
        <v>108780</v>
      </c>
      <c r="G531" s="34">
        <f t="shared" si="120"/>
        <v>155400</v>
      </c>
    </row>
    <row r="532" spans="1:147" s="39" customFormat="1" ht="17.25" x14ac:dyDescent="0.3">
      <c r="A532" s="42"/>
      <c r="B532" s="42"/>
      <c r="C532" s="36" t="s">
        <v>466</v>
      </c>
      <c r="D532" s="34">
        <v>0</v>
      </c>
      <c r="E532" s="34">
        <f>+ROUND(G532*0.3,1)</f>
        <v>46620</v>
      </c>
      <c r="F532" s="34">
        <f>+ROUND(G532*0.7,1)</f>
        <v>108780</v>
      </c>
      <c r="G532" s="34">
        <v>155400</v>
      </c>
    </row>
    <row r="533" spans="1:147" s="30" customFormat="1" x14ac:dyDescent="0.25">
      <c r="A533" s="27"/>
      <c r="B533" s="27"/>
      <c r="C533" s="33" t="s">
        <v>92</v>
      </c>
      <c r="D533" s="34">
        <f>D535</f>
        <v>0</v>
      </c>
      <c r="E533" s="34">
        <f t="shared" ref="E533:G533" si="121">E535</f>
        <v>0</v>
      </c>
      <c r="F533" s="34">
        <f t="shared" si="121"/>
        <v>0</v>
      </c>
      <c r="G533" s="34">
        <f t="shared" si="121"/>
        <v>22600</v>
      </c>
    </row>
    <row r="534" spans="1:147" s="39" customFormat="1" ht="17.25" x14ac:dyDescent="0.3">
      <c r="A534" s="35"/>
      <c r="B534" s="35"/>
      <c r="C534" s="36" t="s">
        <v>375</v>
      </c>
      <c r="D534" s="34"/>
      <c r="E534" s="34"/>
      <c r="F534" s="34"/>
      <c r="G534" s="34"/>
    </row>
    <row r="535" spans="1:147" s="39" customFormat="1" ht="17.25" x14ac:dyDescent="0.3">
      <c r="A535" s="42"/>
      <c r="B535" s="42"/>
      <c r="C535" s="36" t="s">
        <v>383</v>
      </c>
      <c r="D535" s="34">
        <f>D536</f>
        <v>0</v>
      </c>
      <c r="E535" s="34">
        <f t="shared" ref="E535:G535" si="122">E536</f>
        <v>0</v>
      </c>
      <c r="F535" s="34">
        <f t="shared" si="122"/>
        <v>0</v>
      </c>
      <c r="G535" s="34">
        <f t="shared" si="122"/>
        <v>22600</v>
      </c>
    </row>
    <row r="536" spans="1:147" s="39" customFormat="1" ht="33" x14ac:dyDescent="0.3">
      <c r="A536" s="42"/>
      <c r="B536" s="42"/>
      <c r="C536" s="36" t="s">
        <v>467</v>
      </c>
      <c r="D536" s="34">
        <v>0</v>
      </c>
      <c r="E536" s="34">
        <v>0</v>
      </c>
      <c r="F536" s="34">
        <v>0</v>
      </c>
      <c r="G536" s="34">
        <v>22600</v>
      </c>
    </row>
    <row r="537" spans="1:147" s="30" customFormat="1" ht="33" x14ac:dyDescent="0.25">
      <c r="A537" s="27" t="s">
        <v>156</v>
      </c>
      <c r="B537" s="27" t="s">
        <v>158</v>
      </c>
      <c r="C537" s="28" t="s">
        <v>159</v>
      </c>
      <c r="D537" s="31">
        <f>D539</f>
        <v>0</v>
      </c>
      <c r="E537" s="31">
        <f t="shared" ref="E537:G537" si="123">E539</f>
        <v>0</v>
      </c>
      <c r="F537" s="31">
        <f t="shared" si="123"/>
        <v>115607.5</v>
      </c>
      <c r="G537" s="31">
        <f t="shared" si="123"/>
        <v>115607.5</v>
      </c>
    </row>
    <row r="538" spans="1:147" s="30" customFormat="1" x14ac:dyDescent="0.25">
      <c r="A538" s="27"/>
      <c r="B538" s="27"/>
      <c r="C538" s="32" t="s">
        <v>17</v>
      </c>
      <c r="D538" s="29"/>
      <c r="E538" s="29"/>
      <c r="F538" s="29"/>
      <c r="G538" s="29"/>
    </row>
    <row r="539" spans="1:147" s="30" customFormat="1" ht="33" x14ac:dyDescent="0.25">
      <c r="A539" s="27"/>
      <c r="B539" s="27"/>
      <c r="C539" s="33" t="s">
        <v>374</v>
      </c>
      <c r="D539" s="34">
        <f>D541</f>
        <v>0</v>
      </c>
      <c r="E539" s="34">
        <f t="shared" ref="E539:G539" si="124">E541</f>
        <v>0</v>
      </c>
      <c r="F539" s="34">
        <f t="shared" si="124"/>
        <v>115607.5</v>
      </c>
      <c r="G539" s="34">
        <f t="shared" si="124"/>
        <v>115607.5</v>
      </c>
    </row>
    <row r="540" spans="1:147" s="54" customFormat="1" ht="17.850000000000001" customHeight="1" x14ac:dyDescent="0.3">
      <c r="A540" s="35"/>
      <c r="B540" s="35"/>
      <c r="C540" s="36" t="s">
        <v>375</v>
      </c>
      <c r="D540" s="34"/>
      <c r="E540" s="34"/>
      <c r="F540" s="34"/>
      <c r="G540" s="34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  <c r="DG540" s="39"/>
      <c r="DH540" s="39"/>
      <c r="DI540" s="39"/>
      <c r="DJ540" s="39"/>
      <c r="DK540" s="39"/>
      <c r="DL540" s="39"/>
      <c r="DM540" s="39"/>
      <c r="DN540" s="39"/>
      <c r="DO540" s="39"/>
      <c r="DP540" s="39"/>
      <c r="DQ540" s="39"/>
      <c r="DR540" s="39"/>
      <c r="DS540" s="39"/>
      <c r="DT540" s="39"/>
      <c r="DU540" s="39"/>
      <c r="DV540" s="39"/>
      <c r="DW540" s="39"/>
      <c r="DX540" s="39"/>
      <c r="DY540" s="39"/>
      <c r="DZ540" s="39"/>
      <c r="EA540" s="39"/>
      <c r="EB540" s="39"/>
      <c r="EC540" s="39"/>
      <c r="ED540" s="39"/>
      <c r="EE540" s="39"/>
      <c r="EF540" s="39"/>
      <c r="EG540" s="39"/>
      <c r="EH540" s="39"/>
      <c r="EI540" s="39"/>
      <c r="EJ540" s="39"/>
      <c r="EK540" s="39"/>
      <c r="EL540" s="39"/>
      <c r="EM540" s="39"/>
      <c r="EN540" s="39"/>
      <c r="EO540" s="39"/>
      <c r="EP540" s="39"/>
      <c r="EQ540" s="39"/>
    </row>
    <row r="541" spans="1:147" s="54" customFormat="1" ht="17.850000000000001" customHeight="1" x14ac:dyDescent="0.3">
      <c r="A541" s="35"/>
      <c r="B541" s="35"/>
      <c r="C541" s="36" t="s">
        <v>376</v>
      </c>
      <c r="D541" s="34">
        <f>D542</f>
        <v>0</v>
      </c>
      <c r="E541" s="34">
        <f t="shared" ref="E541:G541" si="125">E542</f>
        <v>0</v>
      </c>
      <c r="F541" s="34">
        <f t="shared" si="125"/>
        <v>115607.5</v>
      </c>
      <c r="G541" s="34">
        <f t="shared" si="125"/>
        <v>115607.5</v>
      </c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  <c r="DG541" s="39"/>
      <c r="DH541" s="39"/>
      <c r="DI541" s="39"/>
      <c r="DJ541" s="39"/>
      <c r="DK541" s="39"/>
      <c r="DL541" s="39"/>
      <c r="DM541" s="39"/>
      <c r="DN541" s="39"/>
      <c r="DO541" s="39"/>
      <c r="DP541" s="39"/>
      <c r="DQ541" s="39"/>
      <c r="DR541" s="39"/>
      <c r="DS541" s="39"/>
      <c r="DT541" s="39"/>
      <c r="DU541" s="39"/>
      <c r="DV541" s="39"/>
      <c r="DW541" s="39"/>
      <c r="DX541" s="39"/>
      <c r="DY541" s="39"/>
      <c r="DZ541" s="39"/>
      <c r="EA541" s="39"/>
      <c r="EB541" s="39"/>
      <c r="EC541" s="39"/>
      <c r="ED541" s="39"/>
      <c r="EE541" s="39"/>
      <c r="EF541" s="39"/>
      <c r="EG541" s="39"/>
      <c r="EH541" s="39"/>
      <c r="EI541" s="39"/>
      <c r="EJ541" s="39"/>
      <c r="EK541" s="39"/>
      <c r="EL541" s="39"/>
      <c r="EM541" s="39"/>
      <c r="EN541" s="39"/>
      <c r="EO541" s="39"/>
      <c r="EP541" s="39"/>
      <c r="EQ541" s="39"/>
    </row>
    <row r="542" spans="1:147" s="54" customFormat="1" ht="35.65" customHeight="1" x14ac:dyDescent="0.3">
      <c r="A542" s="47"/>
      <c r="B542" s="47"/>
      <c r="C542" s="36" t="s">
        <v>468</v>
      </c>
      <c r="D542" s="34">
        <v>0</v>
      </c>
      <c r="E542" s="34">
        <v>0</v>
      </c>
      <c r="F542" s="34">
        <v>115607.5</v>
      </c>
      <c r="G542" s="34">
        <v>115607.5</v>
      </c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  <c r="DG542" s="39"/>
      <c r="DH542" s="39"/>
      <c r="DI542" s="39"/>
      <c r="DJ542" s="39"/>
      <c r="DK542" s="39"/>
      <c r="DL542" s="39"/>
      <c r="DM542" s="39"/>
      <c r="DN542" s="39"/>
      <c r="DO542" s="39"/>
      <c r="DP542" s="39"/>
      <c r="DQ542" s="39"/>
      <c r="DR542" s="39"/>
      <c r="DS542" s="39"/>
      <c r="DT542" s="39"/>
      <c r="DU542" s="39"/>
      <c r="DV542" s="39"/>
      <c r="DW542" s="39"/>
      <c r="DX542" s="39"/>
      <c r="DY542" s="39"/>
      <c r="DZ542" s="39"/>
      <c r="EA542" s="39"/>
      <c r="EB542" s="39"/>
      <c r="EC542" s="39"/>
      <c r="ED542" s="39"/>
      <c r="EE542" s="39"/>
      <c r="EF542" s="39"/>
      <c r="EG542" s="39"/>
      <c r="EH542" s="39"/>
      <c r="EI542" s="39"/>
      <c r="EJ542" s="39"/>
      <c r="EK542" s="39"/>
      <c r="EL542" s="39"/>
      <c r="EM542" s="39"/>
      <c r="EN542" s="39"/>
      <c r="EO542" s="39"/>
      <c r="EP542" s="39"/>
      <c r="EQ542" s="39"/>
    </row>
    <row r="543" spans="1:147" s="30" customFormat="1" x14ac:dyDescent="0.25">
      <c r="A543" s="27" t="s">
        <v>156</v>
      </c>
      <c r="B543" s="27" t="s">
        <v>136</v>
      </c>
      <c r="C543" s="28" t="s">
        <v>160</v>
      </c>
      <c r="D543" s="34">
        <f>D545</f>
        <v>0</v>
      </c>
      <c r="E543" s="34">
        <f t="shared" ref="E543:G543" si="126">E545</f>
        <v>0</v>
      </c>
      <c r="F543" s="34">
        <f t="shared" si="126"/>
        <v>89699.6</v>
      </c>
      <c r="G543" s="34">
        <f t="shared" si="126"/>
        <v>89699.6</v>
      </c>
    </row>
    <row r="544" spans="1:147" s="30" customFormat="1" x14ac:dyDescent="0.25">
      <c r="A544" s="27"/>
      <c r="B544" s="27"/>
      <c r="C544" s="32" t="s">
        <v>17</v>
      </c>
      <c r="D544" s="34"/>
      <c r="E544" s="34"/>
      <c r="F544" s="34"/>
      <c r="G544" s="34"/>
    </row>
    <row r="545" spans="1:147" s="30" customFormat="1" ht="33" x14ac:dyDescent="0.25">
      <c r="A545" s="27"/>
      <c r="B545" s="27"/>
      <c r="C545" s="33" t="s">
        <v>374</v>
      </c>
      <c r="D545" s="34">
        <f>D547</f>
        <v>0</v>
      </c>
      <c r="E545" s="34">
        <f t="shared" ref="E545:G545" si="127">E547</f>
        <v>0</v>
      </c>
      <c r="F545" s="34">
        <f t="shared" si="127"/>
        <v>89699.6</v>
      </c>
      <c r="G545" s="34">
        <f t="shared" si="127"/>
        <v>89699.6</v>
      </c>
    </row>
    <row r="546" spans="1:147" s="54" customFormat="1" ht="17.850000000000001" customHeight="1" x14ac:dyDescent="0.3">
      <c r="A546" s="35"/>
      <c r="B546" s="35"/>
      <c r="C546" s="28" t="s">
        <v>375</v>
      </c>
      <c r="D546" s="34"/>
      <c r="E546" s="34"/>
      <c r="F546" s="34"/>
      <c r="G546" s="34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  <c r="DG546" s="39"/>
      <c r="DH546" s="39"/>
      <c r="DI546" s="39"/>
      <c r="DJ546" s="39"/>
      <c r="DK546" s="39"/>
      <c r="DL546" s="39"/>
      <c r="DM546" s="39"/>
      <c r="DN546" s="39"/>
      <c r="DO546" s="39"/>
      <c r="DP546" s="39"/>
      <c r="DQ546" s="39"/>
      <c r="DR546" s="39"/>
      <c r="DS546" s="39"/>
      <c r="DT546" s="39"/>
      <c r="DU546" s="39"/>
      <c r="DV546" s="39"/>
      <c r="DW546" s="39"/>
      <c r="DX546" s="39"/>
      <c r="DY546" s="39"/>
      <c r="DZ546" s="39"/>
      <c r="EA546" s="39"/>
      <c r="EB546" s="39"/>
      <c r="EC546" s="39"/>
      <c r="ED546" s="39"/>
      <c r="EE546" s="39"/>
      <c r="EF546" s="39"/>
      <c r="EG546" s="39"/>
      <c r="EH546" s="39"/>
      <c r="EI546" s="39"/>
      <c r="EJ546" s="39"/>
      <c r="EK546" s="39"/>
      <c r="EL546" s="39"/>
      <c r="EM546" s="39"/>
      <c r="EN546" s="39"/>
      <c r="EO546" s="39"/>
      <c r="EP546" s="39"/>
      <c r="EQ546" s="39"/>
    </row>
    <row r="547" spans="1:147" s="54" customFormat="1" ht="17.850000000000001" customHeight="1" x14ac:dyDescent="0.3">
      <c r="A547" s="35"/>
      <c r="B547" s="35"/>
      <c r="C547" s="28" t="s">
        <v>376</v>
      </c>
      <c r="D547" s="34">
        <f>D548+D549</f>
        <v>0</v>
      </c>
      <c r="E547" s="34">
        <f t="shared" ref="E547:G547" si="128">E548+E549</f>
        <v>0</v>
      </c>
      <c r="F547" s="34">
        <f t="shared" si="128"/>
        <v>89699.6</v>
      </c>
      <c r="G547" s="34">
        <f t="shared" si="128"/>
        <v>89699.6</v>
      </c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  <c r="DG547" s="39"/>
      <c r="DH547" s="39"/>
      <c r="DI547" s="39"/>
      <c r="DJ547" s="39"/>
      <c r="DK547" s="39"/>
      <c r="DL547" s="39"/>
      <c r="DM547" s="39"/>
      <c r="DN547" s="39"/>
      <c r="DO547" s="39"/>
      <c r="DP547" s="39"/>
      <c r="DQ547" s="39"/>
      <c r="DR547" s="39"/>
      <c r="DS547" s="39"/>
      <c r="DT547" s="39"/>
      <c r="DU547" s="39"/>
      <c r="DV547" s="39"/>
      <c r="DW547" s="39"/>
      <c r="DX547" s="39"/>
      <c r="DY547" s="39"/>
      <c r="DZ547" s="39"/>
      <c r="EA547" s="39"/>
      <c r="EB547" s="39"/>
      <c r="EC547" s="39"/>
      <c r="ED547" s="39"/>
      <c r="EE547" s="39"/>
      <c r="EF547" s="39"/>
      <c r="EG547" s="39"/>
      <c r="EH547" s="39"/>
      <c r="EI547" s="39"/>
      <c r="EJ547" s="39"/>
      <c r="EK547" s="39"/>
      <c r="EL547" s="39"/>
      <c r="EM547" s="39"/>
      <c r="EN547" s="39"/>
      <c r="EO547" s="39"/>
      <c r="EP547" s="39"/>
      <c r="EQ547" s="39"/>
    </row>
    <row r="548" spans="1:147" s="54" customFormat="1" ht="17.25" x14ac:dyDescent="0.3">
      <c r="A548" s="90"/>
      <c r="B548" s="47"/>
      <c r="C548" s="28" t="s">
        <v>464</v>
      </c>
      <c r="D548" s="34">
        <v>0</v>
      </c>
      <c r="E548" s="34">
        <v>0</v>
      </c>
      <c r="F548" s="34">
        <f>+G548</f>
        <v>53699.6</v>
      </c>
      <c r="G548" s="34">
        <v>53699.6</v>
      </c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  <c r="DG548" s="39"/>
      <c r="DH548" s="39"/>
      <c r="DI548" s="39"/>
      <c r="DJ548" s="39"/>
      <c r="DK548" s="39"/>
      <c r="DL548" s="39"/>
      <c r="DM548" s="39"/>
      <c r="DN548" s="39"/>
      <c r="DO548" s="39"/>
      <c r="DP548" s="39"/>
      <c r="DQ548" s="39"/>
      <c r="DR548" s="39"/>
      <c r="DS548" s="39"/>
      <c r="DT548" s="39"/>
      <c r="DU548" s="39"/>
      <c r="DV548" s="39"/>
      <c r="DW548" s="39"/>
      <c r="DX548" s="39"/>
      <c r="DY548" s="39"/>
      <c r="DZ548" s="39"/>
      <c r="EA548" s="39"/>
      <c r="EB548" s="39"/>
      <c r="EC548" s="39"/>
      <c r="ED548" s="39"/>
      <c r="EE548" s="39"/>
      <c r="EF548" s="39"/>
      <c r="EG548" s="39"/>
      <c r="EH548" s="39"/>
      <c r="EI548" s="39"/>
      <c r="EJ548" s="39"/>
      <c r="EK548" s="39"/>
      <c r="EL548" s="39"/>
      <c r="EM548" s="39"/>
      <c r="EN548" s="39"/>
      <c r="EO548" s="39"/>
      <c r="EP548" s="39"/>
      <c r="EQ548" s="39"/>
    </row>
    <row r="549" spans="1:147" s="54" customFormat="1" ht="17.25" x14ac:dyDescent="0.3">
      <c r="A549" s="89"/>
      <c r="B549" s="48"/>
      <c r="C549" s="28" t="s">
        <v>469</v>
      </c>
      <c r="D549" s="34">
        <v>0</v>
      </c>
      <c r="E549" s="34">
        <v>0</v>
      </c>
      <c r="F549" s="34">
        <f>+G549</f>
        <v>36000</v>
      </c>
      <c r="G549" s="34">
        <v>36000</v>
      </c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  <c r="DG549" s="39"/>
      <c r="DH549" s="39"/>
      <c r="DI549" s="39"/>
      <c r="DJ549" s="39"/>
      <c r="DK549" s="39"/>
      <c r="DL549" s="39"/>
      <c r="DM549" s="39"/>
      <c r="DN549" s="39"/>
      <c r="DO549" s="39"/>
      <c r="DP549" s="39"/>
      <c r="DQ549" s="39"/>
      <c r="DR549" s="39"/>
      <c r="DS549" s="39"/>
      <c r="DT549" s="39"/>
      <c r="DU549" s="39"/>
      <c r="DV549" s="39"/>
      <c r="DW549" s="39"/>
      <c r="DX549" s="39"/>
      <c r="DY549" s="39"/>
      <c r="DZ549" s="39"/>
      <c r="EA549" s="39"/>
      <c r="EB549" s="39"/>
      <c r="EC549" s="39"/>
      <c r="ED549" s="39"/>
      <c r="EE549" s="39"/>
      <c r="EF549" s="39"/>
      <c r="EG549" s="39"/>
      <c r="EH549" s="39"/>
      <c r="EI549" s="39"/>
      <c r="EJ549" s="39"/>
      <c r="EK549" s="39"/>
      <c r="EL549" s="39"/>
      <c r="EM549" s="39"/>
      <c r="EN549" s="39"/>
      <c r="EO549" s="39"/>
      <c r="EP549" s="39"/>
      <c r="EQ549" s="39"/>
    </row>
    <row r="550" spans="1:147" s="30" customFormat="1" x14ac:dyDescent="0.25">
      <c r="A550" s="27" t="s">
        <v>161</v>
      </c>
      <c r="B550" s="27" t="s">
        <v>110</v>
      </c>
      <c r="C550" s="28" t="s">
        <v>162</v>
      </c>
      <c r="D550" s="31">
        <f>D552</f>
        <v>45234.5</v>
      </c>
      <c r="E550" s="31">
        <f t="shared" ref="E550:G550" si="129">E552</f>
        <v>105547.1</v>
      </c>
      <c r="F550" s="31">
        <f t="shared" si="129"/>
        <v>150781.5</v>
      </c>
      <c r="G550" s="31">
        <f t="shared" si="129"/>
        <v>150781.5</v>
      </c>
    </row>
    <row r="551" spans="1:147" s="30" customFormat="1" x14ac:dyDescent="0.25">
      <c r="A551" s="27"/>
      <c r="B551" s="27"/>
      <c r="C551" s="32" t="s">
        <v>17</v>
      </c>
      <c r="D551" s="29"/>
      <c r="E551" s="29"/>
      <c r="F551" s="29"/>
      <c r="G551" s="29"/>
    </row>
    <row r="552" spans="1:147" s="30" customFormat="1" ht="33" x14ac:dyDescent="0.25">
      <c r="A552" s="27"/>
      <c r="B552" s="27"/>
      <c r="C552" s="33" t="s">
        <v>374</v>
      </c>
      <c r="D552" s="34">
        <f>D554</f>
        <v>45234.5</v>
      </c>
      <c r="E552" s="34">
        <f t="shared" ref="E552:G552" si="130">E554</f>
        <v>105547.1</v>
      </c>
      <c r="F552" s="34">
        <f t="shared" si="130"/>
        <v>150781.5</v>
      </c>
      <c r="G552" s="34">
        <f t="shared" si="130"/>
        <v>150781.5</v>
      </c>
    </row>
    <row r="553" spans="1:147" s="39" customFormat="1" ht="17.25" x14ac:dyDescent="0.3">
      <c r="A553" s="35"/>
      <c r="B553" s="35"/>
      <c r="C553" s="28" t="s">
        <v>375</v>
      </c>
      <c r="D553" s="55"/>
      <c r="E553" s="55"/>
      <c r="F553" s="55"/>
      <c r="G553" s="55"/>
    </row>
    <row r="554" spans="1:147" s="39" customFormat="1" ht="17.25" x14ac:dyDescent="0.3">
      <c r="A554" s="42"/>
      <c r="B554" s="42"/>
      <c r="C554" s="28" t="s">
        <v>376</v>
      </c>
      <c r="D554" s="31">
        <f>D555</f>
        <v>45234.5</v>
      </c>
      <c r="E554" s="31">
        <f t="shared" ref="E554:G554" si="131">E555</f>
        <v>105547.1</v>
      </c>
      <c r="F554" s="31">
        <f t="shared" si="131"/>
        <v>150781.5</v>
      </c>
      <c r="G554" s="31">
        <f t="shared" si="131"/>
        <v>150781.5</v>
      </c>
    </row>
    <row r="555" spans="1:147" s="39" customFormat="1" ht="17.25" x14ac:dyDescent="0.3">
      <c r="A555" s="47"/>
      <c r="B555" s="47"/>
      <c r="C555" s="28" t="s">
        <v>470</v>
      </c>
      <c r="D555" s="31">
        <f>+ROUND(G555*0.3,1)</f>
        <v>45234.5</v>
      </c>
      <c r="E555" s="31">
        <f>+ROUND(G555*0.7,1)</f>
        <v>105547.1</v>
      </c>
      <c r="F555" s="31">
        <f>+G555</f>
        <v>150781.5</v>
      </c>
      <c r="G555" s="31">
        <v>150781.5</v>
      </c>
      <c r="H555" s="40"/>
    </row>
    <row r="556" spans="1:147" s="30" customFormat="1" ht="33" x14ac:dyDescent="0.25">
      <c r="A556" s="27" t="s">
        <v>161</v>
      </c>
      <c r="B556" s="27" t="s">
        <v>158</v>
      </c>
      <c r="C556" s="28" t="s">
        <v>163</v>
      </c>
      <c r="D556" s="31">
        <f>D558+D562+D569</f>
        <v>16026.1</v>
      </c>
      <c r="E556" s="31">
        <f t="shared" ref="E556:G556" si="132">E558+E562+E569</f>
        <v>128589.6</v>
      </c>
      <c r="F556" s="31">
        <f t="shared" si="132"/>
        <v>276432.8</v>
      </c>
      <c r="G556" s="31">
        <f t="shared" si="132"/>
        <v>334320.59999999998</v>
      </c>
    </row>
    <row r="557" spans="1:147" s="30" customFormat="1" x14ac:dyDescent="0.25">
      <c r="A557" s="27"/>
      <c r="B557" s="27"/>
      <c r="C557" s="32" t="s">
        <v>17</v>
      </c>
      <c r="D557" s="29"/>
      <c r="E557" s="29"/>
      <c r="F557" s="29"/>
      <c r="G557" s="29"/>
    </row>
    <row r="558" spans="1:147" s="30" customFormat="1" ht="33" x14ac:dyDescent="0.25">
      <c r="A558" s="27"/>
      <c r="B558" s="27"/>
      <c r="C558" s="33" t="s">
        <v>374</v>
      </c>
      <c r="D558" s="34">
        <f>D560</f>
        <v>16026.1</v>
      </c>
      <c r="E558" s="34">
        <f t="shared" ref="E558:G558" si="133">E560</f>
        <v>40065.199999999997</v>
      </c>
      <c r="F558" s="34">
        <f t="shared" si="133"/>
        <v>80130.3</v>
      </c>
      <c r="G558" s="34">
        <f t="shared" si="133"/>
        <v>80130.3</v>
      </c>
    </row>
    <row r="559" spans="1:147" s="39" customFormat="1" ht="17.25" x14ac:dyDescent="0.3">
      <c r="A559" s="42"/>
      <c r="B559" s="42"/>
      <c r="C559" s="28" t="s">
        <v>375</v>
      </c>
      <c r="D559" s="56"/>
      <c r="E559" s="56"/>
      <c r="F559" s="56"/>
      <c r="G559" s="56"/>
    </row>
    <row r="560" spans="1:147" s="39" customFormat="1" ht="17.25" x14ac:dyDescent="0.3">
      <c r="A560" s="42"/>
      <c r="B560" s="42"/>
      <c r="C560" s="28" t="s">
        <v>385</v>
      </c>
      <c r="D560" s="34">
        <f>D561</f>
        <v>16026.1</v>
      </c>
      <c r="E560" s="34">
        <f t="shared" ref="E560:G560" si="134">E561</f>
        <v>40065.199999999997</v>
      </c>
      <c r="F560" s="34">
        <f t="shared" si="134"/>
        <v>80130.3</v>
      </c>
      <c r="G560" s="34">
        <f t="shared" si="134"/>
        <v>80130.3</v>
      </c>
    </row>
    <row r="561" spans="1:8" s="39" customFormat="1" ht="33" x14ac:dyDescent="0.3">
      <c r="A561" s="42"/>
      <c r="B561" s="42"/>
      <c r="C561" s="28" t="s">
        <v>471</v>
      </c>
      <c r="D561" s="34">
        <f>+ROUND(G561*0.2,1)</f>
        <v>16026.1</v>
      </c>
      <c r="E561" s="34">
        <f>+ROUND(G561*0.5,1)</f>
        <v>40065.199999999997</v>
      </c>
      <c r="F561" s="34">
        <f>+G561</f>
        <v>80130.3</v>
      </c>
      <c r="G561" s="34">
        <v>80130.3</v>
      </c>
      <c r="H561" s="40"/>
    </row>
    <row r="562" spans="1:8" s="30" customFormat="1" x14ac:dyDescent="0.25">
      <c r="A562" s="27"/>
      <c r="B562" s="27"/>
      <c r="C562" s="33" t="s">
        <v>92</v>
      </c>
      <c r="D562" s="34">
        <f>D564+D566</f>
        <v>0</v>
      </c>
      <c r="E562" s="34">
        <f t="shared" ref="E562:G562" si="135">E564+E566</f>
        <v>27251.3</v>
      </c>
      <c r="F562" s="34">
        <f t="shared" si="135"/>
        <v>73756.3</v>
      </c>
      <c r="G562" s="34">
        <f t="shared" si="135"/>
        <v>101007.5</v>
      </c>
    </row>
    <row r="563" spans="1:8" s="39" customFormat="1" ht="17.25" x14ac:dyDescent="0.3">
      <c r="A563" s="42"/>
      <c r="B563" s="42"/>
      <c r="C563" s="28" t="s">
        <v>375</v>
      </c>
      <c r="D563" s="56"/>
      <c r="E563" s="56"/>
      <c r="F563" s="56"/>
      <c r="G563" s="56"/>
    </row>
    <row r="564" spans="1:8" s="39" customFormat="1" ht="17.25" x14ac:dyDescent="0.3">
      <c r="A564" s="42"/>
      <c r="B564" s="42"/>
      <c r="C564" s="28" t="s">
        <v>385</v>
      </c>
      <c r="D564" s="34">
        <f>D565</f>
        <v>0</v>
      </c>
      <c r="E564" s="34">
        <f t="shared" ref="E564:G564" si="136">E565</f>
        <v>0</v>
      </c>
      <c r="F564" s="34">
        <f t="shared" si="136"/>
        <v>5085</v>
      </c>
      <c r="G564" s="34">
        <f t="shared" si="136"/>
        <v>5085</v>
      </c>
    </row>
    <row r="565" spans="1:8" s="39" customFormat="1" ht="17.25" x14ac:dyDescent="0.3">
      <c r="A565" s="42"/>
      <c r="B565" s="42"/>
      <c r="C565" s="28" t="s">
        <v>472</v>
      </c>
      <c r="D565" s="34">
        <v>0</v>
      </c>
      <c r="E565" s="34">
        <v>0</v>
      </c>
      <c r="F565" s="34">
        <f>+G565</f>
        <v>5085</v>
      </c>
      <c r="G565" s="34">
        <v>5085</v>
      </c>
      <c r="H565" s="40"/>
    </row>
    <row r="566" spans="1:8" s="39" customFormat="1" ht="17.25" x14ac:dyDescent="0.3">
      <c r="A566" s="42"/>
      <c r="B566" s="42"/>
      <c r="C566" s="28" t="s">
        <v>387</v>
      </c>
      <c r="D566" s="34">
        <f>D567+D568</f>
        <v>0</v>
      </c>
      <c r="E566" s="34">
        <f t="shared" ref="E566:G566" si="137">E567+E568</f>
        <v>27251.3</v>
      </c>
      <c r="F566" s="34">
        <f t="shared" si="137"/>
        <v>68671.3</v>
      </c>
      <c r="G566" s="34">
        <f t="shared" si="137"/>
        <v>95922.5</v>
      </c>
    </row>
    <row r="567" spans="1:8" s="39" customFormat="1" ht="17.25" x14ac:dyDescent="0.3">
      <c r="A567" s="90"/>
      <c r="B567" s="90"/>
      <c r="C567" s="28" t="s">
        <v>473</v>
      </c>
      <c r="D567" s="34">
        <v>0</v>
      </c>
      <c r="E567" s="34">
        <f>+ROUND(G567*0.3,1)</f>
        <v>27251.3</v>
      </c>
      <c r="F567" s="34">
        <f>+ROUND(G567*0.7,1)</f>
        <v>63586.3</v>
      </c>
      <c r="G567" s="34">
        <v>90837.5</v>
      </c>
    </row>
    <row r="568" spans="1:8" s="39" customFormat="1" ht="17.25" x14ac:dyDescent="0.3">
      <c r="A568" s="92"/>
      <c r="B568" s="92"/>
      <c r="C568" s="28" t="s">
        <v>474</v>
      </c>
      <c r="D568" s="34">
        <v>0</v>
      </c>
      <c r="E568" s="34">
        <v>0</v>
      </c>
      <c r="F568" s="34">
        <f>+G568</f>
        <v>5085</v>
      </c>
      <c r="G568" s="34">
        <v>5085</v>
      </c>
    </row>
    <row r="569" spans="1:8" s="30" customFormat="1" x14ac:dyDescent="0.25">
      <c r="A569" s="27"/>
      <c r="B569" s="27"/>
      <c r="C569" s="33" t="s">
        <v>65</v>
      </c>
      <c r="D569" s="34">
        <v>0</v>
      </c>
      <c r="E569" s="34">
        <v>61273.1</v>
      </c>
      <c r="F569" s="34">
        <v>122546.2</v>
      </c>
      <c r="G569" s="34">
        <v>153182.79999999999</v>
      </c>
    </row>
    <row r="570" spans="1:8" s="30" customFormat="1" ht="33" x14ac:dyDescent="0.25">
      <c r="A570" s="27" t="s">
        <v>161</v>
      </c>
      <c r="B570" s="27" t="s">
        <v>164</v>
      </c>
      <c r="C570" s="28" t="s">
        <v>165</v>
      </c>
      <c r="D570" s="31">
        <f>D572</f>
        <v>0</v>
      </c>
      <c r="E570" s="31">
        <f t="shared" ref="E570:G570" si="138">E572</f>
        <v>76282.8</v>
      </c>
      <c r="F570" s="31">
        <f t="shared" si="138"/>
        <v>184642.4</v>
      </c>
      <c r="G570" s="31">
        <f t="shared" si="138"/>
        <v>260925.2</v>
      </c>
    </row>
    <row r="571" spans="1:8" s="30" customFormat="1" x14ac:dyDescent="0.25">
      <c r="A571" s="27"/>
      <c r="B571" s="27"/>
      <c r="C571" s="32" t="s">
        <v>17</v>
      </c>
      <c r="D571" s="29"/>
      <c r="E571" s="29"/>
      <c r="F571" s="29"/>
      <c r="G571" s="29"/>
    </row>
    <row r="572" spans="1:8" s="30" customFormat="1" x14ac:dyDescent="0.25">
      <c r="A572" s="27"/>
      <c r="B572" s="27"/>
      <c r="C572" s="33" t="s">
        <v>92</v>
      </c>
      <c r="D572" s="34">
        <f>D574+D576+D578</f>
        <v>0</v>
      </c>
      <c r="E572" s="34">
        <f t="shared" ref="E572:G572" si="139">E574+E576+E578</f>
        <v>76282.8</v>
      </c>
      <c r="F572" s="34">
        <f t="shared" si="139"/>
        <v>184642.4</v>
      </c>
      <c r="G572" s="34">
        <f t="shared" si="139"/>
        <v>260925.2</v>
      </c>
    </row>
    <row r="573" spans="1:8" s="39" customFormat="1" ht="17.25" x14ac:dyDescent="0.3">
      <c r="A573" s="42"/>
      <c r="B573" s="42"/>
      <c r="C573" s="28" t="s">
        <v>375</v>
      </c>
      <c r="D573" s="56"/>
      <c r="E573" s="56"/>
      <c r="F573" s="56"/>
      <c r="G573" s="56"/>
    </row>
    <row r="574" spans="1:8" s="39" customFormat="1" ht="17.25" x14ac:dyDescent="0.3">
      <c r="A574" s="42"/>
      <c r="B574" s="42"/>
      <c r="C574" s="28" t="s">
        <v>387</v>
      </c>
      <c r="D574" s="31">
        <f>D575</f>
        <v>0</v>
      </c>
      <c r="E574" s="31">
        <f t="shared" ref="E574:G574" si="140">E575</f>
        <v>38141.4</v>
      </c>
      <c r="F574" s="31">
        <f t="shared" si="140"/>
        <v>88996.7</v>
      </c>
      <c r="G574" s="31">
        <f t="shared" si="140"/>
        <v>127138.1</v>
      </c>
    </row>
    <row r="575" spans="1:8" s="39" customFormat="1" ht="17.25" x14ac:dyDescent="0.3">
      <c r="A575" s="42"/>
      <c r="B575" s="42"/>
      <c r="C575" s="28" t="s">
        <v>475</v>
      </c>
      <c r="D575" s="31">
        <v>0</v>
      </c>
      <c r="E575" s="31">
        <f>+ROUND(G575*0.3,1)</f>
        <v>38141.4</v>
      </c>
      <c r="F575" s="31">
        <f>+ROUND(G575*0.7,1)</f>
        <v>88996.7</v>
      </c>
      <c r="G575" s="31">
        <v>127138.1</v>
      </c>
    </row>
    <row r="576" spans="1:8" s="39" customFormat="1" ht="17.25" x14ac:dyDescent="0.3">
      <c r="A576" s="42"/>
      <c r="B576" s="42"/>
      <c r="C576" s="28" t="s">
        <v>399</v>
      </c>
      <c r="D576" s="31">
        <f>D577</f>
        <v>0</v>
      </c>
      <c r="E576" s="31">
        <f t="shared" ref="E576:G576" si="141">E577</f>
        <v>38141.4</v>
      </c>
      <c r="F576" s="31">
        <f t="shared" si="141"/>
        <v>88996.7</v>
      </c>
      <c r="G576" s="31">
        <f t="shared" si="141"/>
        <v>127138.1</v>
      </c>
    </row>
    <row r="577" spans="1:7" s="39" customFormat="1" ht="17.25" x14ac:dyDescent="0.3">
      <c r="A577" s="42"/>
      <c r="B577" s="42"/>
      <c r="C577" s="28" t="s">
        <v>476</v>
      </c>
      <c r="D577" s="31">
        <v>0</v>
      </c>
      <c r="E577" s="31">
        <f>+ROUND(G577*0.3,1)</f>
        <v>38141.4</v>
      </c>
      <c r="F577" s="31">
        <f>+ROUND(G577*0.7,1)</f>
        <v>88996.7</v>
      </c>
      <c r="G577" s="31">
        <v>127138.1</v>
      </c>
    </row>
    <row r="578" spans="1:7" s="39" customFormat="1" ht="17.25" x14ac:dyDescent="0.3">
      <c r="A578" s="42"/>
      <c r="B578" s="42"/>
      <c r="C578" s="28" t="s">
        <v>390</v>
      </c>
      <c r="D578" s="31">
        <f>D579</f>
        <v>0</v>
      </c>
      <c r="E578" s="31">
        <f t="shared" ref="E578:G578" si="142">E579</f>
        <v>0</v>
      </c>
      <c r="F578" s="31">
        <f t="shared" si="142"/>
        <v>6649</v>
      </c>
      <c r="G578" s="31">
        <f t="shared" si="142"/>
        <v>6649</v>
      </c>
    </row>
    <row r="579" spans="1:7" s="39" customFormat="1" ht="17.25" x14ac:dyDescent="0.3">
      <c r="A579" s="42"/>
      <c r="B579" s="42"/>
      <c r="C579" s="28" t="s">
        <v>477</v>
      </c>
      <c r="D579" s="31">
        <v>0</v>
      </c>
      <c r="E579" s="31">
        <v>0</v>
      </c>
      <c r="F579" s="31">
        <v>6649</v>
      </c>
      <c r="G579" s="31">
        <v>6649</v>
      </c>
    </row>
    <row r="580" spans="1:7" s="30" customFormat="1" x14ac:dyDescent="0.25">
      <c r="A580" s="27" t="s">
        <v>166</v>
      </c>
      <c r="B580" s="27" t="s">
        <v>158</v>
      </c>
      <c r="C580" s="28" t="s">
        <v>167</v>
      </c>
      <c r="D580" s="31">
        <f>D582</f>
        <v>497325</v>
      </c>
      <c r="E580" s="31">
        <f t="shared" ref="E580:G580" si="143">E582</f>
        <v>1282537.5</v>
      </c>
      <c r="F580" s="31">
        <f t="shared" si="143"/>
        <v>1667750</v>
      </c>
      <c r="G580" s="31">
        <f t="shared" si="143"/>
        <v>1667750</v>
      </c>
    </row>
    <row r="581" spans="1:7" s="30" customFormat="1" x14ac:dyDescent="0.25">
      <c r="A581" s="27"/>
      <c r="B581" s="27"/>
      <c r="C581" s="32" t="s">
        <v>17</v>
      </c>
      <c r="D581" s="29"/>
      <c r="E581" s="29"/>
      <c r="F581" s="29"/>
      <c r="G581" s="29"/>
    </row>
    <row r="582" spans="1:7" s="30" customFormat="1" ht="33" x14ac:dyDescent="0.25">
      <c r="A582" s="27"/>
      <c r="B582" s="27"/>
      <c r="C582" s="33" t="s">
        <v>374</v>
      </c>
      <c r="D582" s="34">
        <v>497325</v>
      </c>
      <c r="E582" s="34">
        <v>1282537.5</v>
      </c>
      <c r="F582" s="34">
        <v>1667750</v>
      </c>
      <c r="G582" s="34">
        <v>1667750</v>
      </c>
    </row>
    <row r="583" spans="1:7" s="30" customFormat="1" x14ac:dyDescent="0.25">
      <c r="A583" s="27" t="s">
        <v>168</v>
      </c>
      <c r="B583" s="27" t="s">
        <v>169</v>
      </c>
      <c r="C583" s="28" t="s">
        <v>170</v>
      </c>
      <c r="D583" s="31">
        <f>D585</f>
        <v>50582</v>
      </c>
      <c r="E583" s="31">
        <f t="shared" ref="E583:G583" si="144">E585</f>
        <v>108578</v>
      </c>
      <c r="F583" s="31">
        <f t="shared" si="144"/>
        <v>166789</v>
      </c>
      <c r="G583" s="31">
        <f t="shared" si="144"/>
        <v>225000</v>
      </c>
    </row>
    <row r="584" spans="1:7" s="30" customFormat="1" x14ac:dyDescent="0.25">
      <c r="A584" s="27"/>
      <c r="B584" s="27"/>
      <c r="C584" s="32" t="s">
        <v>17</v>
      </c>
      <c r="D584" s="29"/>
      <c r="E584" s="29"/>
      <c r="F584" s="29"/>
      <c r="G584" s="29"/>
    </row>
    <row r="585" spans="1:7" s="30" customFormat="1" ht="33" x14ac:dyDescent="0.25">
      <c r="A585" s="27"/>
      <c r="B585" s="27"/>
      <c r="C585" s="33" t="s">
        <v>374</v>
      </c>
      <c r="D585" s="34">
        <v>50582</v>
      </c>
      <c r="E585" s="34">
        <v>108578</v>
      </c>
      <c r="F585" s="34">
        <v>166789</v>
      </c>
      <c r="G585" s="34">
        <v>225000</v>
      </c>
    </row>
    <row r="586" spans="1:7" s="30" customFormat="1" ht="33" x14ac:dyDescent="0.25">
      <c r="A586" s="27" t="s">
        <v>171</v>
      </c>
      <c r="B586" s="27" t="s">
        <v>172</v>
      </c>
      <c r="C586" s="28" t="s">
        <v>173</v>
      </c>
      <c r="D586" s="31">
        <f>D588</f>
        <v>0</v>
      </c>
      <c r="E586" s="31">
        <f t="shared" ref="E586:G586" si="145">E588</f>
        <v>0</v>
      </c>
      <c r="F586" s="31">
        <f t="shared" si="145"/>
        <v>7600</v>
      </c>
      <c r="G586" s="31">
        <f t="shared" si="145"/>
        <v>12805</v>
      </c>
    </row>
    <row r="587" spans="1:7" s="30" customFormat="1" x14ac:dyDescent="0.25">
      <c r="A587" s="27"/>
      <c r="B587" s="27"/>
      <c r="C587" s="32" t="s">
        <v>17</v>
      </c>
      <c r="D587" s="29"/>
      <c r="E587" s="29"/>
      <c r="F587" s="29"/>
      <c r="G587" s="29"/>
    </row>
    <row r="588" spans="1:7" s="30" customFormat="1" ht="33" x14ac:dyDescent="0.25">
      <c r="A588" s="27"/>
      <c r="B588" s="27"/>
      <c r="C588" s="33" t="s">
        <v>374</v>
      </c>
      <c r="D588" s="34">
        <v>0</v>
      </c>
      <c r="E588" s="34">
        <v>0</v>
      </c>
      <c r="F588" s="34">
        <v>7600</v>
      </c>
      <c r="G588" s="34">
        <v>12805</v>
      </c>
    </row>
    <row r="589" spans="1:7" s="30" customFormat="1" x14ac:dyDescent="0.25">
      <c r="A589" s="27" t="s">
        <v>174</v>
      </c>
      <c r="B589" s="27" t="s">
        <v>86</v>
      </c>
      <c r="C589" s="28" t="s">
        <v>175</v>
      </c>
      <c r="D589" s="31">
        <f>D591+D598+D618</f>
        <v>764581.5</v>
      </c>
      <c r="E589" s="31">
        <f t="shared" ref="E589:G589" si="146">E591+E598+E618</f>
        <v>2844604.0999999996</v>
      </c>
      <c r="F589" s="31">
        <f t="shared" si="146"/>
        <v>5449625.9000000004</v>
      </c>
      <c r="G589" s="31">
        <f t="shared" si="146"/>
        <v>6933408.7000000002</v>
      </c>
    </row>
    <row r="590" spans="1:7" s="30" customFormat="1" x14ac:dyDescent="0.25">
      <c r="A590" s="27"/>
      <c r="B590" s="27"/>
      <c r="C590" s="32" t="s">
        <v>17</v>
      </c>
      <c r="D590" s="29"/>
      <c r="E590" s="29"/>
      <c r="F590" s="29"/>
      <c r="G590" s="29"/>
    </row>
    <row r="591" spans="1:7" s="30" customFormat="1" ht="33" x14ac:dyDescent="0.25">
      <c r="A591" s="27"/>
      <c r="B591" s="27"/>
      <c r="C591" s="33" t="s">
        <v>374</v>
      </c>
      <c r="D591" s="34">
        <f>D593+D595</f>
        <v>0</v>
      </c>
      <c r="E591" s="34">
        <f t="shared" ref="E591:G591" si="147">E593+E595</f>
        <v>272061.90000000002</v>
      </c>
      <c r="F591" s="34">
        <f t="shared" si="147"/>
        <v>634811.1</v>
      </c>
      <c r="G591" s="34">
        <f t="shared" si="147"/>
        <v>906873</v>
      </c>
    </row>
    <row r="592" spans="1:7" s="39" customFormat="1" ht="17.850000000000001" customHeight="1" x14ac:dyDescent="0.3">
      <c r="A592" s="52"/>
      <c r="B592" s="52"/>
      <c r="C592" s="36" t="s">
        <v>375</v>
      </c>
      <c r="D592" s="57"/>
      <c r="E592" s="57"/>
      <c r="F592" s="57"/>
      <c r="G592" s="58"/>
    </row>
    <row r="593" spans="1:8" s="39" customFormat="1" ht="17.850000000000001" customHeight="1" x14ac:dyDescent="0.3">
      <c r="A593" s="46"/>
      <c r="B593" s="46"/>
      <c r="C593" s="36" t="s">
        <v>395</v>
      </c>
      <c r="D593" s="34">
        <f>D594</f>
        <v>0</v>
      </c>
      <c r="E593" s="34">
        <f t="shared" ref="E593:G593" si="148">E594</f>
        <v>93452.4</v>
      </c>
      <c r="F593" s="34">
        <f t="shared" si="148"/>
        <v>218055.6</v>
      </c>
      <c r="G593" s="34">
        <f t="shared" si="148"/>
        <v>311508</v>
      </c>
    </row>
    <row r="594" spans="1:8" s="39" customFormat="1" ht="17.25" x14ac:dyDescent="0.3">
      <c r="A594" s="46"/>
      <c r="B594" s="46"/>
      <c r="C594" s="36" t="s">
        <v>478</v>
      </c>
      <c r="D594" s="34">
        <v>0</v>
      </c>
      <c r="E594" s="34">
        <f>+ROUND(G594*0.3,1)</f>
        <v>93452.4</v>
      </c>
      <c r="F594" s="34">
        <f>+ROUND(G594*0.7,1)</f>
        <v>218055.6</v>
      </c>
      <c r="G594" s="34">
        <v>311508</v>
      </c>
    </row>
    <row r="595" spans="1:8" s="39" customFormat="1" ht="17.850000000000001" customHeight="1" x14ac:dyDescent="0.3">
      <c r="A595" s="46"/>
      <c r="B595" s="46"/>
      <c r="C595" s="36" t="s">
        <v>387</v>
      </c>
      <c r="D595" s="34">
        <f>D596+D597</f>
        <v>0</v>
      </c>
      <c r="E595" s="34">
        <f t="shared" ref="E595:G595" si="149">E596+E597</f>
        <v>178609.5</v>
      </c>
      <c r="F595" s="34">
        <f t="shared" si="149"/>
        <v>416755.5</v>
      </c>
      <c r="G595" s="34">
        <f t="shared" si="149"/>
        <v>595365</v>
      </c>
    </row>
    <row r="596" spans="1:8" s="39" customFormat="1" ht="17.25" x14ac:dyDescent="0.3">
      <c r="A596" s="94"/>
      <c r="B596" s="94"/>
      <c r="C596" s="36" t="s">
        <v>479</v>
      </c>
      <c r="D596" s="34">
        <v>0</v>
      </c>
      <c r="E596" s="34">
        <f t="shared" ref="E596:E597" si="150">+ROUND(G596*0.3,1)</f>
        <v>64197</v>
      </c>
      <c r="F596" s="34">
        <f t="shared" ref="F596:F597" si="151">+ROUND(G596*0.7,1)</f>
        <v>149793</v>
      </c>
      <c r="G596" s="34">
        <v>213990</v>
      </c>
    </row>
    <row r="597" spans="1:8" s="39" customFormat="1" ht="17.25" x14ac:dyDescent="0.3">
      <c r="A597" s="95"/>
      <c r="B597" s="95"/>
      <c r="C597" s="36" t="s">
        <v>480</v>
      </c>
      <c r="D597" s="34">
        <v>0</v>
      </c>
      <c r="E597" s="34">
        <f t="shared" si="150"/>
        <v>114412.5</v>
      </c>
      <c r="F597" s="34">
        <f t="shared" si="151"/>
        <v>266962.5</v>
      </c>
      <c r="G597" s="34">
        <v>381375</v>
      </c>
    </row>
    <row r="598" spans="1:8" s="30" customFormat="1" x14ac:dyDescent="0.25">
      <c r="A598" s="27"/>
      <c r="B598" s="27"/>
      <c r="C598" s="33" t="s">
        <v>92</v>
      </c>
      <c r="D598" s="34">
        <f>D600+D602+D607+D611+D613+D616</f>
        <v>764581.5</v>
      </c>
      <c r="E598" s="34">
        <f t="shared" ref="E598:G598" si="152">E600+E602+E607+E611+E613+E616</f>
        <v>1732542.1999999997</v>
      </c>
      <c r="F598" s="34">
        <f t="shared" si="152"/>
        <v>2854814.8</v>
      </c>
      <c r="G598" s="34">
        <f t="shared" si="152"/>
        <v>3226535.7</v>
      </c>
    </row>
    <row r="599" spans="1:8" s="39" customFormat="1" ht="17.850000000000001" customHeight="1" x14ac:dyDescent="0.3">
      <c r="A599" s="52"/>
      <c r="B599" s="52"/>
      <c r="C599" s="36" t="s">
        <v>375</v>
      </c>
      <c r="D599" s="57"/>
      <c r="E599" s="57"/>
      <c r="F599" s="57"/>
      <c r="G599" s="58"/>
    </row>
    <row r="600" spans="1:8" s="39" customFormat="1" ht="17.850000000000001" customHeight="1" x14ac:dyDescent="0.3">
      <c r="A600" s="46"/>
      <c r="B600" s="46"/>
      <c r="C600" s="36" t="s">
        <v>405</v>
      </c>
      <c r="D600" s="34">
        <f>D601</f>
        <v>145226.79999999999</v>
      </c>
      <c r="E600" s="34">
        <f t="shared" ref="E600:G600" si="153">E601</f>
        <v>290453.5</v>
      </c>
      <c r="F600" s="34">
        <f t="shared" si="153"/>
        <v>484089.2</v>
      </c>
      <c r="G600" s="34">
        <f t="shared" si="153"/>
        <v>484089.2</v>
      </c>
    </row>
    <row r="601" spans="1:8" s="39" customFormat="1" ht="53.25" customHeight="1" x14ac:dyDescent="0.3">
      <c r="A601" s="46"/>
      <c r="B601" s="46"/>
      <c r="C601" s="36" t="s">
        <v>481</v>
      </c>
      <c r="D601" s="34">
        <f>+ROUND(G601*0.3,1)</f>
        <v>145226.79999999999</v>
      </c>
      <c r="E601" s="34">
        <f>+ROUND(G601*0.6,1)</f>
        <v>290453.5</v>
      </c>
      <c r="F601" s="34">
        <f>+G601</f>
        <v>484089.2</v>
      </c>
      <c r="G601" s="34">
        <v>484089.2</v>
      </c>
    </row>
    <row r="602" spans="1:8" s="39" customFormat="1" ht="17.850000000000001" customHeight="1" x14ac:dyDescent="0.3">
      <c r="A602" s="46"/>
      <c r="B602" s="46"/>
      <c r="C602" s="36" t="s">
        <v>395</v>
      </c>
      <c r="D602" s="34">
        <f>SUM(D603:D606)</f>
        <v>196032.8</v>
      </c>
      <c r="E602" s="34">
        <f t="shared" ref="E602:G602" si="154">SUM(E603:E606)</f>
        <v>392065.7</v>
      </c>
      <c r="F602" s="34">
        <f t="shared" si="154"/>
        <v>653442.80000000005</v>
      </c>
      <c r="G602" s="34">
        <f t="shared" si="154"/>
        <v>653442.80000000005</v>
      </c>
      <c r="H602" s="50"/>
    </row>
    <row r="603" spans="1:8" s="39" customFormat="1" ht="53.25" customHeight="1" x14ac:dyDescent="0.3">
      <c r="A603" s="93"/>
      <c r="B603" s="59"/>
      <c r="C603" s="36" t="s">
        <v>482</v>
      </c>
      <c r="D603" s="34">
        <f t="shared" ref="D603:D606" si="155">+ROUND(G603*0.3,1)</f>
        <v>40113.599999999999</v>
      </c>
      <c r="E603" s="34">
        <f t="shared" ref="E603:E606" si="156">+ROUND(G603*0.6,1)</f>
        <v>80227.199999999997</v>
      </c>
      <c r="F603" s="34">
        <f t="shared" ref="F603:F606" si="157">+G603</f>
        <v>133712</v>
      </c>
      <c r="G603" s="34">
        <v>133712</v>
      </c>
    </row>
    <row r="604" spans="1:8" s="39" customFormat="1" ht="53.25" customHeight="1" x14ac:dyDescent="0.3">
      <c r="A604" s="93"/>
      <c r="B604" s="59"/>
      <c r="C604" s="36" t="s">
        <v>483</v>
      </c>
      <c r="D604" s="34">
        <f t="shared" si="155"/>
        <v>32177.599999999999</v>
      </c>
      <c r="E604" s="34">
        <f t="shared" si="156"/>
        <v>64355.3</v>
      </c>
      <c r="F604" s="34">
        <f t="shared" si="157"/>
        <v>107258.8</v>
      </c>
      <c r="G604" s="34">
        <v>107258.8</v>
      </c>
    </row>
    <row r="605" spans="1:8" s="39" customFormat="1" ht="53.25" customHeight="1" x14ac:dyDescent="0.3">
      <c r="A605" s="93"/>
      <c r="B605" s="59"/>
      <c r="C605" s="36" t="s">
        <v>484</v>
      </c>
      <c r="D605" s="34">
        <f t="shared" si="155"/>
        <v>51868.2</v>
      </c>
      <c r="E605" s="34">
        <f t="shared" si="156"/>
        <v>103736.5</v>
      </c>
      <c r="F605" s="34">
        <f t="shared" si="157"/>
        <v>172894.1</v>
      </c>
      <c r="G605" s="34">
        <v>172894.1</v>
      </c>
    </row>
    <row r="606" spans="1:8" s="39" customFormat="1" ht="53.25" customHeight="1" x14ac:dyDescent="0.3">
      <c r="A606" s="93"/>
      <c r="B606" s="59"/>
      <c r="C606" s="36" t="s">
        <v>485</v>
      </c>
      <c r="D606" s="34">
        <f t="shared" si="155"/>
        <v>71873.399999999994</v>
      </c>
      <c r="E606" s="34">
        <f t="shared" si="156"/>
        <v>143746.70000000001</v>
      </c>
      <c r="F606" s="34">
        <f t="shared" si="157"/>
        <v>239577.9</v>
      </c>
      <c r="G606" s="34">
        <v>239577.9</v>
      </c>
    </row>
    <row r="607" spans="1:8" s="39" customFormat="1" ht="17.850000000000001" customHeight="1" x14ac:dyDescent="0.3">
      <c r="A607" s="46"/>
      <c r="B607" s="46"/>
      <c r="C607" s="36" t="s">
        <v>383</v>
      </c>
      <c r="D607" s="34">
        <f>D608+D609+D610</f>
        <v>162128.19999999998</v>
      </c>
      <c r="E607" s="34">
        <f t="shared" ref="E607:G607" si="158">E608+E609+E610</f>
        <v>405320.5</v>
      </c>
      <c r="F607" s="34">
        <f t="shared" si="158"/>
        <v>648512.6</v>
      </c>
      <c r="G607" s="34">
        <f t="shared" si="158"/>
        <v>810640.8</v>
      </c>
    </row>
    <row r="608" spans="1:8" s="39" customFormat="1" ht="53.25" customHeight="1" x14ac:dyDescent="0.3">
      <c r="A608" s="93"/>
      <c r="B608" s="59"/>
      <c r="C608" s="36" t="s">
        <v>486</v>
      </c>
      <c r="D608" s="34">
        <f>+ROUND(G608*0.2,1)</f>
        <v>46895.199999999997</v>
      </c>
      <c r="E608" s="34">
        <f>+ROUND(G608*0.5,1)</f>
        <v>117238</v>
      </c>
      <c r="F608" s="34">
        <f>+ROUND(G608*0.8,1)</f>
        <v>187580.79999999999</v>
      </c>
      <c r="G608" s="34">
        <v>234476</v>
      </c>
    </row>
    <row r="609" spans="1:7" s="39" customFormat="1" ht="53.25" customHeight="1" x14ac:dyDescent="0.3">
      <c r="A609" s="93"/>
      <c r="B609" s="59"/>
      <c r="C609" s="36" t="s">
        <v>487</v>
      </c>
      <c r="D609" s="34">
        <f t="shared" ref="D609:D610" si="159">+ROUND(G609*0.2,1)</f>
        <v>40324.1</v>
      </c>
      <c r="E609" s="34">
        <f t="shared" ref="E609:E610" si="160">+ROUND(G609*0.5,1)</f>
        <v>100810.2</v>
      </c>
      <c r="F609" s="34">
        <f t="shared" ref="F609:F610" si="161">+ROUND(G609*0.8,1)</f>
        <v>161296.20000000001</v>
      </c>
      <c r="G609" s="34">
        <v>201620.3</v>
      </c>
    </row>
    <row r="610" spans="1:7" s="39" customFormat="1" ht="53.25" customHeight="1" x14ac:dyDescent="0.3">
      <c r="A610" s="93"/>
      <c r="B610" s="59"/>
      <c r="C610" s="36" t="s">
        <v>488</v>
      </c>
      <c r="D610" s="34">
        <f t="shared" si="159"/>
        <v>74908.899999999994</v>
      </c>
      <c r="E610" s="34">
        <f t="shared" si="160"/>
        <v>187272.3</v>
      </c>
      <c r="F610" s="34">
        <f t="shared" si="161"/>
        <v>299635.59999999998</v>
      </c>
      <c r="G610" s="34">
        <v>374544.5</v>
      </c>
    </row>
    <row r="611" spans="1:7" s="39" customFormat="1" ht="17.850000000000001" customHeight="1" x14ac:dyDescent="0.3">
      <c r="A611" s="46"/>
      <c r="B611" s="46"/>
      <c r="C611" s="36" t="s">
        <v>385</v>
      </c>
      <c r="D611" s="34">
        <f>D612</f>
        <v>121677</v>
      </c>
      <c r="E611" s="34">
        <f t="shared" ref="E611:G611" si="162">E612</f>
        <v>243353.9</v>
      </c>
      <c r="F611" s="34">
        <f t="shared" si="162"/>
        <v>405589.9</v>
      </c>
      <c r="G611" s="34">
        <f t="shared" si="162"/>
        <v>405589.9</v>
      </c>
    </row>
    <row r="612" spans="1:7" s="39" customFormat="1" ht="53.25" customHeight="1" x14ac:dyDescent="0.3">
      <c r="A612" s="51"/>
      <c r="B612" s="51"/>
      <c r="C612" s="36" t="s">
        <v>489</v>
      </c>
      <c r="D612" s="34">
        <f>+ROUND(G612*0.3,1)</f>
        <v>121677</v>
      </c>
      <c r="E612" s="34">
        <f>+ROUND(G612*0.6,1)</f>
        <v>243353.9</v>
      </c>
      <c r="F612" s="34">
        <f>+G612</f>
        <v>405589.9</v>
      </c>
      <c r="G612" s="34">
        <v>405589.9</v>
      </c>
    </row>
    <row r="613" spans="1:7" s="39" customFormat="1" ht="17.850000000000001" customHeight="1" x14ac:dyDescent="0.3">
      <c r="A613" s="46"/>
      <c r="B613" s="46"/>
      <c r="C613" s="36" t="s">
        <v>387</v>
      </c>
      <c r="D613" s="34">
        <f>D614+D615</f>
        <v>139516.70000000001</v>
      </c>
      <c r="E613" s="34">
        <f t="shared" ref="E613:G613" si="163">E614+E615</f>
        <v>348791.6</v>
      </c>
      <c r="F613" s="34">
        <f t="shared" si="163"/>
        <v>558066.4</v>
      </c>
      <c r="G613" s="34">
        <f t="shared" si="163"/>
        <v>697583.1</v>
      </c>
    </row>
    <row r="614" spans="1:7" s="39" customFormat="1" ht="53.25" customHeight="1" x14ac:dyDescent="0.3">
      <c r="A614" s="94"/>
      <c r="B614" s="51"/>
      <c r="C614" s="36" t="s">
        <v>490</v>
      </c>
      <c r="D614" s="34">
        <f t="shared" ref="D614:D615" si="164">+ROUND(G614*0.2,1)</f>
        <v>69506.100000000006</v>
      </c>
      <c r="E614" s="34">
        <f t="shared" ref="E614:E615" si="165">+ROUND(G614*0.5,1)</f>
        <v>173765.2</v>
      </c>
      <c r="F614" s="34">
        <f t="shared" ref="F614:F615" si="166">+ROUND(G614*0.8,1)</f>
        <v>278024.2</v>
      </c>
      <c r="G614" s="34">
        <v>347530.3</v>
      </c>
    </row>
    <row r="615" spans="1:7" s="39" customFormat="1" ht="53.25" customHeight="1" x14ac:dyDescent="0.3">
      <c r="A615" s="93"/>
      <c r="B615" s="59"/>
      <c r="C615" s="36" t="s">
        <v>491</v>
      </c>
      <c r="D615" s="34">
        <f t="shared" si="164"/>
        <v>70010.600000000006</v>
      </c>
      <c r="E615" s="34">
        <f t="shared" si="165"/>
        <v>175026.4</v>
      </c>
      <c r="F615" s="34">
        <f t="shared" si="166"/>
        <v>280042.2</v>
      </c>
      <c r="G615" s="34">
        <v>350052.8</v>
      </c>
    </row>
    <row r="616" spans="1:7" s="39" customFormat="1" ht="17.850000000000001" customHeight="1" x14ac:dyDescent="0.3">
      <c r="A616" s="46"/>
      <c r="B616" s="46"/>
      <c r="C616" s="36" t="s">
        <v>419</v>
      </c>
      <c r="D616" s="34">
        <f>D617</f>
        <v>0</v>
      </c>
      <c r="E616" s="34">
        <f t="shared" ref="E616:G616" si="167">E617</f>
        <v>52557</v>
      </c>
      <c r="F616" s="34">
        <f t="shared" si="167"/>
        <v>105113.9</v>
      </c>
      <c r="G616" s="34">
        <f t="shared" si="167"/>
        <v>175189.9</v>
      </c>
    </row>
    <row r="617" spans="1:7" s="39" customFormat="1" ht="53.25" customHeight="1" x14ac:dyDescent="0.3">
      <c r="A617" s="46"/>
      <c r="B617" s="46"/>
      <c r="C617" s="36" t="s">
        <v>492</v>
      </c>
      <c r="D617" s="34">
        <v>0</v>
      </c>
      <c r="E617" s="34">
        <f>+ROUND(G617*0.3,1)</f>
        <v>52557</v>
      </c>
      <c r="F617" s="34">
        <f>+ROUND(G617*0.6,1)</f>
        <v>105113.9</v>
      </c>
      <c r="G617" s="34">
        <v>175189.9</v>
      </c>
    </row>
    <row r="618" spans="1:7" s="30" customFormat="1" x14ac:dyDescent="0.25">
      <c r="A618" s="27"/>
      <c r="B618" s="27"/>
      <c r="C618" s="33" t="s">
        <v>65</v>
      </c>
      <c r="D618" s="34">
        <v>0</v>
      </c>
      <c r="E618" s="34">
        <v>840000</v>
      </c>
      <c r="F618" s="34">
        <v>1960000</v>
      </c>
      <c r="G618" s="34">
        <v>2800000</v>
      </c>
    </row>
    <row r="619" spans="1:7" s="30" customFormat="1" x14ac:dyDescent="0.25">
      <c r="A619" s="27" t="s">
        <v>174</v>
      </c>
      <c r="B619" s="27" t="s">
        <v>110</v>
      </c>
      <c r="C619" s="28" t="s">
        <v>176</v>
      </c>
      <c r="D619" s="31">
        <f>D621</f>
        <v>0</v>
      </c>
      <c r="E619" s="31">
        <f t="shared" ref="E619:G619" si="168">E621</f>
        <v>900000</v>
      </c>
      <c r="F619" s="31">
        <f t="shared" si="168"/>
        <v>2100000</v>
      </c>
      <c r="G619" s="31">
        <f t="shared" si="168"/>
        <v>3000000</v>
      </c>
    </row>
    <row r="620" spans="1:7" s="30" customFormat="1" x14ac:dyDescent="0.25">
      <c r="A620" s="27"/>
      <c r="B620" s="27"/>
      <c r="C620" s="32" t="s">
        <v>17</v>
      </c>
      <c r="D620" s="29"/>
      <c r="E620" s="29"/>
      <c r="F620" s="29"/>
      <c r="G620" s="29"/>
    </row>
    <row r="621" spans="1:7" s="30" customFormat="1" x14ac:dyDescent="0.25">
      <c r="A621" s="27"/>
      <c r="B621" s="27"/>
      <c r="C621" s="33" t="s">
        <v>65</v>
      </c>
      <c r="D621" s="34">
        <v>0</v>
      </c>
      <c r="E621" s="34">
        <v>900000</v>
      </c>
      <c r="F621" s="34">
        <v>2100000</v>
      </c>
      <c r="G621" s="34">
        <v>3000000</v>
      </c>
    </row>
    <row r="622" spans="1:7" s="30" customFormat="1" x14ac:dyDescent="0.25">
      <c r="A622" s="27" t="s">
        <v>174</v>
      </c>
      <c r="B622" s="27" t="s">
        <v>152</v>
      </c>
      <c r="C622" s="28" t="s">
        <v>177</v>
      </c>
      <c r="D622" s="31">
        <f>D624+D695</f>
        <v>9126185.7000000011</v>
      </c>
      <c r="E622" s="31">
        <f t="shared" ref="E622:G622" si="169">E624+E695</f>
        <v>19771547.600000001</v>
      </c>
      <c r="F622" s="31">
        <f t="shared" si="169"/>
        <v>27258446.099999998</v>
      </c>
      <c r="G622" s="31">
        <f t="shared" si="169"/>
        <v>35066773</v>
      </c>
    </row>
    <row r="623" spans="1:7" s="30" customFormat="1" x14ac:dyDescent="0.25">
      <c r="A623" s="27"/>
      <c r="B623" s="27"/>
      <c r="C623" s="32" t="s">
        <v>17</v>
      </c>
      <c r="D623" s="29"/>
      <c r="E623" s="29"/>
      <c r="F623" s="29"/>
      <c r="G623" s="29"/>
    </row>
    <row r="624" spans="1:7" s="30" customFormat="1" ht="33" x14ac:dyDescent="0.25">
      <c r="A624" s="27"/>
      <c r="B624" s="27"/>
      <c r="C624" s="33" t="s">
        <v>374</v>
      </c>
      <c r="D624" s="34">
        <f>D626+D627+D633+D639+D648+D652+D662+D671+D678+D688+D690</f>
        <v>8296793.2000000011</v>
      </c>
      <c r="E624" s="34">
        <f t="shared" ref="E624:G624" si="170">E626+E627+E633+E639+E648+E652+E662+E671+E678+E688+E690</f>
        <v>17021789.900000002</v>
      </c>
      <c r="F624" s="34">
        <f t="shared" si="170"/>
        <v>23052556.699999999</v>
      </c>
      <c r="G624" s="34">
        <f t="shared" si="170"/>
        <v>29446417.899999999</v>
      </c>
    </row>
    <row r="625" spans="1:147" s="54" customFormat="1" ht="17.850000000000001" customHeight="1" x14ac:dyDescent="0.3">
      <c r="A625" s="35"/>
      <c r="B625" s="35"/>
      <c r="C625" s="36" t="s">
        <v>375</v>
      </c>
      <c r="D625" s="55"/>
      <c r="E625" s="55"/>
      <c r="F625" s="55"/>
      <c r="G625" s="55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  <c r="AP625" s="39"/>
      <c r="AQ625" s="39"/>
      <c r="AR625" s="39"/>
      <c r="AS625" s="39"/>
      <c r="AT625" s="39"/>
      <c r="AU625" s="39"/>
      <c r="AV625" s="39"/>
      <c r="AW625" s="39"/>
      <c r="AX625" s="39"/>
      <c r="AY625" s="39"/>
      <c r="AZ625" s="39"/>
      <c r="BA625" s="39"/>
      <c r="BB625" s="39"/>
      <c r="BC625" s="39"/>
      <c r="BD625" s="39"/>
      <c r="BE625" s="39"/>
      <c r="BF625" s="39"/>
      <c r="BG625" s="39"/>
      <c r="BH625" s="39"/>
      <c r="BI625" s="39"/>
      <c r="BJ625" s="39"/>
      <c r="BK625" s="39"/>
      <c r="BL625" s="39"/>
      <c r="BM625" s="39"/>
      <c r="BN625" s="39"/>
      <c r="BO625" s="39"/>
      <c r="BP625" s="39"/>
      <c r="BQ625" s="39"/>
      <c r="BR625" s="39"/>
      <c r="BS625" s="39"/>
      <c r="BT625" s="39"/>
      <c r="BU625" s="39"/>
      <c r="BV625" s="39"/>
      <c r="BW625" s="39"/>
      <c r="BX625" s="39"/>
      <c r="BY625" s="39"/>
      <c r="BZ625" s="39"/>
      <c r="CA625" s="39"/>
      <c r="CB625" s="39"/>
      <c r="CC625" s="39"/>
      <c r="CD625" s="39"/>
      <c r="CE625" s="39"/>
      <c r="CF625" s="39"/>
      <c r="CG625" s="39"/>
      <c r="CH625" s="39"/>
      <c r="CI625" s="39"/>
      <c r="CJ625" s="39"/>
      <c r="CK625" s="39"/>
      <c r="CL625" s="39"/>
      <c r="CM625" s="39"/>
      <c r="CN625" s="39"/>
      <c r="CO625" s="39"/>
      <c r="CP625" s="39"/>
      <c r="CQ625" s="39"/>
      <c r="CR625" s="39"/>
      <c r="CS625" s="39"/>
      <c r="CT625" s="39"/>
      <c r="CU625" s="39"/>
      <c r="CV625" s="39"/>
      <c r="CW625" s="39"/>
      <c r="CX625" s="39"/>
      <c r="CY625" s="39"/>
      <c r="CZ625" s="39"/>
      <c r="DA625" s="39"/>
      <c r="DB625" s="39"/>
      <c r="DC625" s="39"/>
      <c r="DD625" s="39"/>
      <c r="DE625" s="39"/>
      <c r="DF625" s="39"/>
      <c r="DG625" s="39"/>
      <c r="DH625" s="39"/>
      <c r="DI625" s="39"/>
      <c r="DJ625" s="39"/>
      <c r="DK625" s="39"/>
      <c r="DL625" s="39"/>
      <c r="DM625" s="39"/>
      <c r="DN625" s="39"/>
      <c r="DO625" s="39"/>
      <c r="DP625" s="39"/>
      <c r="DQ625" s="39"/>
      <c r="DR625" s="39"/>
      <c r="DS625" s="39"/>
      <c r="DT625" s="39"/>
      <c r="DU625" s="39"/>
      <c r="DV625" s="39"/>
      <c r="DW625" s="39"/>
      <c r="DX625" s="39"/>
      <c r="DY625" s="39"/>
      <c r="DZ625" s="39"/>
      <c r="EA625" s="39"/>
      <c r="EB625" s="39"/>
      <c r="EC625" s="39"/>
      <c r="ED625" s="39"/>
      <c r="EE625" s="39"/>
      <c r="EF625" s="39"/>
      <c r="EG625" s="39"/>
      <c r="EH625" s="39"/>
      <c r="EI625" s="39"/>
      <c r="EJ625" s="39"/>
      <c r="EK625" s="39"/>
      <c r="EL625" s="39"/>
      <c r="EM625" s="39"/>
      <c r="EN625" s="39"/>
      <c r="EO625" s="39"/>
      <c r="EP625" s="39"/>
      <c r="EQ625" s="39"/>
    </row>
    <row r="626" spans="1:147" s="54" customFormat="1" ht="49.5" x14ac:dyDescent="0.3">
      <c r="A626" s="42"/>
      <c r="B626" s="42"/>
      <c r="C626" s="36" t="s">
        <v>493</v>
      </c>
      <c r="D626" s="34">
        <v>0</v>
      </c>
      <c r="E626" s="34">
        <v>0</v>
      </c>
      <c r="F626" s="34">
        <v>0</v>
      </c>
      <c r="G626" s="34">
        <v>363095</v>
      </c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  <c r="AP626" s="39"/>
      <c r="AQ626" s="39"/>
      <c r="AR626" s="39"/>
      <c r="AS626" s="39"/>
      <c r="AT626" s="39"/>
      <c r="AU626" s="39"/>
      <c r="AV626" s="39"/>
      <c r="AW626" s="39"/>
      <c r="AX626" s="39"/>
      <c r="AY626" s="39"/>
      <c r="AZ626" s="39"/>
      <c r="BA626" s="39"/>
      <c r="BB626" s="39"/>
      <c r="BC626" s="39"/>
      <c r="BD626" s="39"/>
      <c r="BE626" s="39"/>
      <c r="BF626" s="39"/>
      <c r="BG626" s="39"/>
      <c r="BH626" s="39"/>
      <c r="BI626" s="39"/>
      <c r="BJ626" s="39"/>
      <c r="BK626" s="39"/>
      <c r="BL626" s="39"/>
      <c r="BM626" s="39"/>
      <c r="BN626" s="39"/>
      <c r="BO626" s="39"/>
      <c r="BP626" s="39"/>
      <c r="BQ626" s="39"/>
      <c r="BR626" s="39"/>
      <c r="BS626" s="39"/>
      <c r="BT626" s="39"/>
      <c r="BU626" s="39"/>
      <c r="BV626" s="39"/>
      <c r="BW626" s="39"/>
      <c r="BX626" s="39"/>
      <c r="BY626" s="39"/>
      <c r="BZ626" s="39"/>
      <c r="CA626" s="39"/>
      <c r="CB626" s="39"/>
      <c r="CC626" s="39"/>
      <c r="CD626" s="39"/>
      <c r="CE626" s="39"/>
      <c r="CF626" s="39"/>
      <c r="CG626" s="39"/>
      <c r="CH626" s="39"/>
      <c r="CI626" s="39"/>
      <c r="CJ626" s="39"/>
      <c r="CK626" s="39"/>
      <c r="CL626" s="39"/>
      <c r="CM626" s="39"/>
      <c r="CN626" s="39"/>
      <c r="CO626" s="39"/>
      <c r="CP626" s="39"/>
      <c r="CQ626" s="39"/>
      <c r="CR626" s="39"/>
      <c r="CS626" s="39"/>
      <c r="CT626" s="39"/>
      <c r="CU626" s="39"/>
      <c r="CV626" s="39"/>
      <c r="CW626" s="39"/>
      <c r="CX626" s="39"/>
      <c r="CY626" s="39"/>
      <c r="CZ626" s="39"/>
      <c r="DA626" s="39"/>
      <c r="DB626" s="39"/>
      <c r="DC626" s="39"/>
      <c r="DD626" s="39"/>
      <c r="DE626" s="39"/>
      <c r="DF626" s="39"/>
      <c r="DG626" s="39"/>
      <c r="DH626" s="39"/>
      <c r="DI626" s="39"/>
      <c r="DJ626" s="39"/>
      <c r="DK626" s="39"/>
      <c r="DL626" s="39"/>
      <c r="DM626" s="39"/>
      <c r="DN626" s="39"/>
      <c r="DO626" s="39"/>
      <c r="DP626" s="39"/>
      <c r="DQ626" s="39"/>
      <c r="DR626" s="39"/>
      <c r="DS626" s="39"/>
      <c r="DT626" s="39"/>
      <c r="DU626" s="39"/>
      <c r="DV626" s="39"/>
      <c r="DW626" s="39"/>
      <c r="DX626" s="39"/>
      <c r="DY626" s="39"/>
      <c r="DZ626" s="39"/>
      <c r="EA626" s="39"/>
      <c r="EB626" s="39"/>
      <c r="EC626" s="39"/>
      <c r="ED626" s="39"/>
      <c r="EE626" s="39"/>
      <c r="EF626" s="39"/>
      <c r="EG626" s="39"/>
      <c r="EH626" s="39"/>
      <c r="EI626" s="39"/>
      <c r="EJ626" s="39"/>
      <c r="EK626" s="39"/>
      <c r="EL626" s="39"/>
      <c r="EM626" s="39"/>
      <c r="EN626" s="39"/>
      <c r="EO626" s="39"/>
      <c r="EP626" s="39"/>
      <c r="EQ626" s="39"/>
    </row>
    <row r="627" spans="1:147" s="54" customFormat="1" ht="17.850000000000001" customHeight="1" x14ac:dyDescent="0.3">
      <c r="A627" s="42"/>
      <c r="B627" s="42"/>
      <c r="C627" s="36" t="s">
        <v>405</v>
      </c>
      <c r="D627" s="34">
        <f>SUM(D628:D632)</f>
        <v>732023.5</v>
      </c>
      <c r="E627" s="34">
        <f t="shared" ref="E627:G627" si="171">SUM(E628:E632)</f>
        <v>1464047.1</v>
      </c>
      <c r="F627" s="34">
        <f t="shared" si="171"/>
        <v>1952062.6</v>
      </c>
      <c r="G627" s="34">
        <f t="shared" si="171"/>
        <v>2440078.1999999997</v>
      </c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  <c r="AP627" s="39"/>
      <c r="AQ627" s="39"/>
      <c r="AR627" s="39"/>
      <c r="AS627" s="39"/>
      <c r="AT627" s="39"/>
      <c r="AU627" s="39"/>
      <c r="AV627" s="39"/>
      <c r="AW627" s="39"/>
      <c r="AX627" s="39"/>
      <c r="AY627" s="39"/>
      <c r="AZ627" s="39"/>
      <c r="BA627" s="39"/>
      <c r="BB627" s="39"/>
      <c r="BC627" s="39"/>
      <c r="BD627" s="39"/>
      <c r="BE627" s="39"/>
      <c r="BF627" s="39"/>
      <c r="BG627" s="39"/>
      <c r="BH627" s="39"/>
      <c r="BI627" s="39"/>
      <c r="BJ627" s="39"/>
      <c r="BK627" s="39"/>
      <c r="BL627" s="39"/>
      <c r="BM627" s="39"/>
      <c r="BN627" s="39"/>
      <c r="BO627" s="39"/>
      <c r="BP627" s="39"/>
      <c r="BQ627" s="39"/>
      <c r="BR627" s="39"/>
      <c r="BS627" s="39"/>
      <c r="BT627" s="39"/>
      <c r="BU627" s="39"/>
      <c r="BV627" s="39"/>
      <c r="BW627" s="39"/>
      <c r="BX627" s="39"/>
      <c r="BY627" s="39"/>
      <c r="BZ627" s="39"/>
      <c r="CA627" s="39"/>
      <c r="CB627" s="39"/>
      <c r="CC627" s="39"/>
      <c r="CD627" s="39"/>
      <c r="CE627" s="39"/>
      <c r="CF627" s="39"/>
      <c r="CG627" s="39"/>
      <c r="CH627" s="39"/>
      <c r="CI627" s="39"/>
      <c r="CJ627" s="39"/>
      <c r="CK627" s="39"/>
      <c r="CL627" s="39"/>
      <c r="CM627" s="39"/>
      <c r="CN627" s="39"/>
      <c r="CO627" s="39"/>
      <c r="CP627" s="39"/>
      <c r="CQ627" s="39"/>
      <c r="CR627" s="39"/>
      <c r="CS627" s="39"/>
      <c r="CT627" s="39"/>
      <c r="CU627" s="39"/>
      <c r="CV627" s="39"/>
      <c r="CW627" s="39"/>
      <c r="CX627" s="39"/>
      <c r="CY627" s="39"/>
      <c r="CZ627" s="39"/>
      <c r="DA627" s="39"/>
      <c r="DB627" s="39"/>
      <c r="DC627" s="39"/>
      <c r="DD627" s="39"/>
      <c r="DE627" s="39"/>
      <c r="DF627" s="39"/>
      <c r="DG627" s="39"/>
      <c r="DH627" s="39"/>
      <c r="DI627" s="39"/>
      <c r="DJ627" s="39"/>
      <c r="DK627" s="39"/>
      <c r="DL627" s="39"/>
      <c r="DM627" s="39"/>
      <c r="DN627" s="39"/>
      <c r="DO627" s="39"/>
      <c r="DP627" s="39"/>
      <c r="DQ627" s="39"/>
      <c r="DR627" s="39"/>
      <c r="DS627" s="39"/>
      <c r="DT627" s="39"/>
      <c r="DU627" s="39"/>
      <c r="DV627" s="39"/>
      <c r="DW627" s="39"/>
      <c r="DX627" s="39"/>
      <c r="DY627" s="39"/>
      <c r="DZ627" s="39"/>
      <c r="EA627" s="39"/>
      <c r="EB627" s="39"/>
      <c r="EC627" s="39"/>
      <c r="ED627" s="39"/>
      <c r="EE627" s="39"/>
      <c r="EF627" s="39"/>
      <c r="EG627" s="39"/>
      <c r="EH627" s="39"/>
      <c r="EI627" s="39"/>
      <c r="EJ627" s="39"/>
      <c r="EK627" s="39"/>
      <c r="EL627" s="39"/>
      <c r="EM627" s="39"/>
      <c r="EN627" s="39"/>
      <c r="EO627" s="39"/>
      <c r="EP627" s="39"/>
      <c r="EQ627" s="39"/>
    </row>
    <row r="628" spans="1:147" s="54" customFormat="1" ht="17.25" x14ac:dyDescent="0.3">
      <c r="A628" s="90"/>
      <c r="B628" s="90"/>
      <c r="C628" s="36" t="s">
        <v>494</v>
      </c>
      <c r="D628" s="34">
        <f>+ROUND(G628*0.3,1)</f>
        <v>158290.20000000001</v>
      </c>
      <c r="E628" s="34">
        <f>+ROUND(G628*0.6,1)</f>
        <v>316580.5</v>
      </c>
      <c r="F628" s="34">
        <f>+ROUND(G628*0.8,1)</f>
        <v>422107.3</v>
      </c>
      <c r="G628" s="34">
        <v>527634.1</v>
      </c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  <c r="AP628" s="39"/>
      <c r="AQ628" s="39"/>
      <c r="AR628" s="39"/>
      <c r="AS628" s="39"/>
      <c r="AT628" s="39"/>
      <c r="AU628" s="39"/>
      <c r="AV628" s="39"/>
      <c r="AW628" s="39"/>
      <c r="AX628" s="39"/>
      <c r="AY628" s="39"/>
      <c r="AZ628" s="39"/>
      <c r="BA628" s="39"/>
      <c r="BB628" s="39"/>
      <c r="BC628" s="39"/>
      <c r="BD628" s="39"/>
      <c r="BE628" s="39"/>
      <c r="BF628" s="39"/>
      <c r="BG628" s="39"/>
      <c r="BH628" s="39"/>
      <c r="BI628" s="39"/>
      <c r="BJ628" s="39"/>
      <c r="BK628" s="39"/>
      <c r="BL628" s="39"/>
      <c r="BM628" s="39"/>
      <c r="BN628" s="39"/>
      <c r="BO628" s="39"/>
      <c r="BP628" s="39"/>
      <c r="BQ628" s="39"/>
      <c r="BR628" s="39"/>
      <c r="BS628" s="39"/>
      <c r="BT628" s="39"/>
      <c r="BU628" s="39"/>
      <c r="BV628" s="39"/>
      <c r="BW628" s="39"/>
      <c r="BX628" s="39"/>
      <c r="BY628" s="39"/>
      <c r="BZ628" s="39"/>
      <c r="CA628" s="39"/>
      <c r="CB628" s="39"/>
      <c r="CC628" s="39"/>
      <c r="CD628" s="39"/>
      <c r="CE628" s="39"/>
      <c r="CF628" s="39"/>
      <c r="CG628" s="39"/>
      <c r="CH628" s="39"/>
      <c r="CI628" s="39"/>
      <c r="CJ628" s="39"/>
      <c r="CK628" s="39"/>
      <c r="CL628" s="39"/>
      <c r="CM628" s="39"/>
      <c r="CN628" s="39"/>
      <c r="CO628" s="39"/>
      <c r="CP628" s="39"/>
      <c r="CQ628" s="39"/>
      <c r="CR628" s="39"/>
      <c r="CS628" s="39"/>
      <c r="CT628" s="39"/>
      <c r="CU628" s="39"/>
      <c r="CV628" s="39"/>
      <c r="CW628" s="39"/>
      <c r="CX628" s="39"/>
      <c r="CY628" s="39"/>
      <c r="CZ628" s="39"/>
      <c r="DA628" s="39"/>
      <c r="DB628" s="39"/>
      <c r="DC628" s="39"/>
      <c r="DD628" s="39"/>
      <c r="DE628" s="39"/>
      <c r="DF628" s="39"/>
      <c r="DG628" s="39"/>
      <c r="DH628" s="39"/>
      <c r="DI628" s="39"/>
      <c r="DJ628" s="39"/>
      <c r="DK628" s="39"/>
      <c r="DL628" s="39"/>
      <c r="DM628" s="39"/>
      <c r="DN628" s="39"/>
      <c r="DO628" s="39"/>
      <c r="DP628" s="39"/>
      <c r="DQ628" s="39"/>
      <c r="DR628" s="39"/>
      <c r="DS628" s="39"/>
      <c r="DT628" s="39"/>
      <c r="DU628" s="39"/>
      <c r="DV628" s="39"/>
      <c r="DW628" s="39"/>
      <c r="DX628" s="39"/>
      <c r="DY628" s="39"/>
      <c r="DZ628" s="39"/>
      <c r="EA628" s="39"/>
      <c r="EB628" s="39"/>
      <c r="EC628" s="39"/>
      <c r="ED628" s="39"/>
      <c r="EE628" s="39"/>
      <c r="EF628" s="39"/>
      <c r="EG628" s="39"/>
      <c r="EH628" s="39"/>
      <c r="EI628" s="39"/>
      <c r="EJ628" s="39"/>
      <c r="EK628" s="39"/>
      <c r="EL628" s="39"/>
      <c r="EM628" s="39"/>
      <c r="EN628" s="39"/>
      <c r="EO628" s="39"/>
      <c r="EP628" s="39"/>
      <c r="EQ628" s="39"/>
    </row>
    <row r="629" spans="1:147" s="54" customFormat="1" ht="33" x14ac:dyDescent="0.3">
      <c r="A629" s="89"/>
      <c r="B629" s="89"/>
      <c r="C629" s="36" t="s">
        <v>495</v>
      </c>
      <c r="D629" s="34">
        <f t="shared" ref="D629:D632" si="172">+ROUND(G629*0.3,1)</f>
        <v>147981.5</v>
      </c>
      <c r="E629" s="34">
        <f t="shared" ref="E629:E632" si="173">+ROUND(G629*0.6,1)</f>
        <v>295963</v>
      </c>
      <c r="F629" s="34">
        <f t="shared" ref="F629:F632" si="174">+ROUND(G629*0.8,1)</f>
        <v>394617.3</v>
      </c>
      <c r="G629" s="34">
        <v>493271.6</v>
      </c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  <c r="AP629" s="39"/>
      <c r="AQ629" s="39"/>
      <c r="AR629" s="39"/>
      <c r="AS629" s="39"/>
      <c r="AT629" s="39"/>
      <c r="AU629" s="39"/>
      <c r="AV629" s="39"/>
      <c r="AW629" s="39"/>
      <c r="AX629" s="39"/>
      <c r="AY629" s="39"/>
      <c r="AZ629" s="39"/>
      <c r="BA629" s="39"/>
      <c r="BB629" s="39"/>
      <c r="BC629" s="39"/>
      <c r="BD629" s="39"/>
      <c r="BE629" s="39"/>
      <c r="BF629" s="39"/>
      <c r="BG629" s="39"/>
      <c r="BH629" s="39"/>
      <c r="BI629" s="39"/>
      <c r="BJ629" s="39"/>
      <c r="BK629" s="39"/>
      <c r="BL629" s="39"/>
      <c r="BM629" s="39"/>
      <c r="BN629" s="39"/>
      <c r="BO629" s="39"/>
      <c r="BP629" s="39"/>
      <c r="BQ629" s="39"/>
      <c r="BR629" s="39"/>
      <c r="BS629" s="39"/>
      <c r="BT629" s="39"/>
      <c r="BU629" s="39"/>
      <c r="BV629" s="39"/>
      <c r="BW629" s="39"/>
      <c r="BX629" s="39"/>
      <c r="BY629" s="39"/>
      <c r="BZ629" s="39"/>
      <c r="CA629" s="39"/>
      <c r="CB629" s="39"/>
      <c r="CC629" s="39"/>
      <c r="CD629" s="39"/>
      <c r="CE629" s="39"/>
      <c r="CF629" s="39"/>
      <c r="CG629" s="39"/>
      <c r="CH629" s="39"/>
      <c r="CI629" s="39"/>
      <c r="CJ629" s="39"/>
      <c r="CK629" s="39"/>
      <c r="CL629" s="39"/>
      <c r="CM629" s="39"/>
      <c r="CN629" s="39"/>
      <c r="CO629" s="39"/>
      <c r="CP629" s="39"/>
      <c r="CQ629" s="39"/>
      <c r="CR629" s="39"/>
      <c r="CS629" s="39"/>
      <c r="CT629" s="39"/>
      <c r="CU629" s="39"/>
      <c r="CV629" s="39"/>
      <c r="CW629" s="39"/>
      <c r="CX629" s="39"/>
      <c r="CY629" s="39"/>
      <c r="CZ629" s="39"/>
      <c r="DA629" s="39"/>
      <c r="DB629" s="39"/>
      <c r="DC629" s="39"/>
      <c r="DD629" s="39"/>
      <c r="DE629" s="39"/>
      <c r="DF629" s="39"/>
      <c r="DG629" s="39"/>
      <c r="DH629" s="39"/>
      <c r="DI629" s="39"/>
      <c r="DJ629" s="39"/>
      <c r="DK629" s="39"/>
      <c r="DL629" s="39"/>
      <c r="DM629" s="39"/>
      <c r="DN629" s="39"/>
      <c r="DO629" s="39"/>
      <c r="DP629" s="39"/>
      <c r="DQ629" s="39"/>
      <c r="DR629" s="39"/>
      <c r="DS629" s="39"/>
      <c r="DT629" s="39"/>
      <c r="DU629" s="39"/>
      <c r="DV629" s="39"/>
      <c r="DW629" s="39"/>
      <c r="DX629" s="39"/>
      <c r="DY629" s="39"/>
      <c r="DZ629" s="39"/>
      <c r="EA629" s="39"/>
      <c r="EB629" s="39"/>
      <c r="EC629" s="39"/>
      <c r="ED629" s="39"/>
      <c r="EE629" s="39"/>
      <c r="EF629" s="39"/>
      <c r="EG629" s="39"/>
      <c r="EH629" s="39"/>
      <c r="EI629" s="39"/>
      <c r="EJ629" s="39"/>
      <c r="EK629" s="39"/>
      <c r="EL629" s="39"/>
      <c r="EM629" s="39"/>
      <c r="EN629" s="39"/>
      <c r="EO629" s="39"/>
      <c r="EP629" s="39"/>
      <c r="EQ629" s="39"/>
    </row>
    <row r="630" spans="1:147" s="54" customFormat="1" ht="34.9" customHeight="1" x14ac:dyDescent="0.3">
      <c r="A630" s="89"/>
      <c r="B630" s="89"/>
      <c r="C630" s="36" t="s">
        <v>496</v>
      </c>
      <c r="D630" s="34">
        <f t="shared" si="172"/>
        <v>147981.5</v>
      </c>
      <c r="E630" s="34">
        <f t="shared" si="173"/>
        <v>295963</v>
      </c>
      <c r="F630" s="34">
        <f t="shared" si="174"/>
        <v>394617.3</v>
      </c>
      <c r="G630" s="34">
        <v>493271.6</v>
      </c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  <c r="AP630" s="39"/>
      <c r="AQ630" s="39"/>
      <c r="AR630" s="39"/>
      <c r="AS630" s="39"/>
      <c r="AT630" s="39"/>
      <c r="AU630" s="39"/>
      <c r="AV630" s="39"/>
      <c r="AW630" s="39"/>
      <c r="AX630" s="39"/>
      <c r="AY630" s="39"/>
      <c r="AZ630" s="39"/>
      <c r="BA630" s="39"/>
      <c r="BB630" s="39"/>
      <c r="BC630" s="39"/>
      <c r="BD630" s="39"/>
      <c r="BE630" s="39"/>
      <c r="BF630" s="39"/>
      <c r="BG630" s="39"/>
      <c r="BH630" s="39"/>
      <c r="BI630" s="39"/>
      <c r="BJ630" s="39"/>
      <c r="BK630" s="39"/>
      <c r="BL630" s="39"/>
      <c r="BM630" s="39"/>
      <c r="BN630" s="39"/>
      <c r="BO630" s="39"/>
      <c r="BP630" s="39"/>
      <c r="BQ630" s="39"/>
      <c r="BR630" s="39"/>
      <c r="BS630" s="39"/>
      <c r="BT630" s="39"/>
      <c r="BU630" s="39"/>
      <c r="BV630" s="39"/>
      <c r="BW630" s="39"/>
      <c r="BX630" s="39"/>
      <c r="BY630" s="39"/>
      <c r="BZ630" s="39"/>
      <c r="CA630" s="39"/>
      <c r="CB630" s="39"/>
      <c r="CC630" s="39"/>
      <c r="CD630" s="39"/>
      <c r="CE630" s="39"/>
      <c r="CF630" s="39"/>
      <c r="CG630" s="39"/>
      <c r="CH630" s="39"/>
      <c r="CI630" s="39"/>
      <c r="CJ630" s="39"/>
      <c r="CK630" s="39"/>
      <c r="CL630" s="39"/>
      <c r="CM630" s="39"/>
      <c r="CN630" s="39"/>
      <c r="CO630" s="39"/>
      <c r="CP630" s="39"/>
      <c r="CQ630" s="39"/>
      <c r="CR630" s="39"/>
      <c r="CS630" s="39"/>
      <c r="CT630" s="39"/>
      <c r="CU630" s="39"/>
      <c r="CV630" s="39"/>
      <c r="CW630" s="39"/>
      <c r="CX630" s="39"/>
      <c r="CY630" s="39"/>
      <c r="CZ630" s="39"/>
      <c r="DA630" s="39"/>
      <c r="DB630" s="39"/>
      <c r="DC630" s="39"/>
      <c r="DD630" s="39"/>
      <c r="DE630" s="39"/>
      <c r="DF630" s="39"/>
      <c r="DG630" s="39"/>
      <c r="DH630" s="39"/>
      <c r="DI630" s="39"/>
      <c r="DJ630" s="39"/>
      <c r="DK630" s="39"/>
      <c r="DL630" s="39"/>
      <c r="DM630" s="39"/>
      <c r="DN630" s="39"/>
      <c r="DO630" s="39"/>
      <c r="DP630" s="39"/>
      <c r="DQ630" s="39"/>
      <c r="DR630" s="39"/>
      <c r="DS630" s="39"/>
      <c r="DT630" s="39"/>
      <c r="DU630" s="39"/>
      <c r="DV630" s="39"/>
      <c r="DW630" s="39"/>
      <c r="DX630" s="39"/>
      <c r="DY630" s="39"/>
      <c r="DZ630" s="39"/>
      <c r="EA630" s="39"/>
      <c r="EB630" s="39"/>
      <c r="EC630" s="39"/>
      <c r="ED630" s="39"/>
      <c r="EE630" s="39"/>
      <c r="EF630" s="39"/>
      <c r="EG630" s="39"/>
      <c r="EH630" s="39"/>
      <c r="EI630" s="39"/>
      <c r="EJ630" s="39"/>
      <c r="EK630" s="39"/>
      <c r="EL630" s="39"/>
      <c r="EM630" s="39"/>
      <c r="EN630" s="39"/>
      <c r="EO630" s="39"/>
      <c r="EP630" s="39"/>
      <c r="EQ630" s="39"/>
    </row>
    <row r="631" spans="1:147" s="54" customFormat="1" ht="17.850000000000001" customHeight="1" x14ac:dyDescent="0.3">
      <c r="A631" s="89"/>
      <c r="B631" s="89"/>
      <c r="C631" s="36" t="s">
        <v>497</v>
      </c>
      <c r="D631" s="34">
        <f t="shared" si="172"/>
        <v>147981.5</v>
      </c>
      <c r="E631" s="34">
        <f t="shared" si="173"/>
        <v>295963</v>
      </c>
      <c r="F631" s="34">
        <f t="shared" si="174"/>
        <v>394617.3</v>
      </c>
      <c r="G631" s="34">
        <v>493271.6</v>
      </c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  <c r="AP631" s="39"/>
      <c r="AQ631" s="39"/>
      <c r="AR631" s="39"/>
      <c r="AS631" s="39"/>
      <c r="AT631" s="39"/>
      <c r="AU631" s="39"/>
      <c r="AV631" s="39"/>
      <c r="AW631" s="39"/>
      <c r="AX631" s="39"/>
      <c r="AY631" s="39"/>
      <c r="AZ631" s="39"/>
      <c r="BA631" s="39"/>
      <c r="BB631" s="39"/>
      <c r="BC631" s="39"/>
      <c r="BD631" s="39"/>
      <c r="BE631" s="39"/>
      <c r="BF631" s="39"/>
      <c r="BG631" s="39"/>
      <c r="BH631" s="39"/>
      <c r="BI631" s="39"/>
      <c r="BJ631" s="39"/>
      <c r="BK631" s="39"/>
      <c r="BL631" s="39"/>
      <c r="BM631" s="39"/>
      <c r="BN631" s="39"/>
      <c r="BO631" s="39"/>
      <c r="BP631" s="39"/>
      <c r="BQ631" s="39"/>
      <c r="BR631" s="39"/>
      <c r="BS631" s="39"/>
      <c r="BT631" s="39"/>
      <c r="BU631" s="39"/>
      <c r="BV631" s="39"/>
      <c r="BW631" s="39"/>
      <c r="BX631" s="39"/>
      <c r="BY631" s="39"/>
      <c r="BZ631" s="39"/>
      <c r="CA631" s="39"/>
      <c r="CB631" s="39"/>
      <c r="CC631" s="39"/>
      <c r="CD631" s="39"/>
      <c r="CE631" s="39"/>
      <c r="CF631" s="39"/>
      <c r="CG631" s="39"/>
      <c r="CH631" s="39"/>
      <c r="CI631" s="39"/>
      <c r="CJ631" s="39"/>
      <c r="CK631" s="39"/>
      <c r="CL631" s="39"/>
      <c r="CM631" s="39"/>
      <c r="CN631" s="39"/>
      <c r="CO631" s="39"/>
      <c r="CP631" s="39"/>
      <c r="CQ631" s="39"/>
      <c r="CR631" s="39"/>
      <c r="CS631" s="39"/>
      <c r="CT631" s="39"/>
      <c r="CU631" s="39"/>
      <c r="CV631" s="39"/>
      <c r="CW631" s="39"/>
      <c r="CX631" s="39"/>
      <c r="CY631" s="39"/>
      <c r="CZ631" s="39"/>
      <c r="DA631" s="39"/>
      <c r="DB631" s="39"/>
      <c r="DC631" s="39"/>
      <c r="DD631" s="39"/>
      <c r="DE631" s="39"/>
      <c r="DF631" s="39"/>
      <c r="DG631" s="39"/>
      <c r="DH631" s="39"/>
      <c r="DI631" s="39"/>
      <c r="DJ631" s="39"/>
      <c r="DK631" s="39"/>
      <c r="DL631" s="39"/>
      <c r="DM631" s="39"/>
      <c r="DN631" s="39"/>
      <c r="DO631" s="39"/>
      <c r="DP631" s="39"/>
      <c r="DQ631" s="39"/>
      <c r="DR631" s="39"/>
      <c r="DS631" s="39"/>
      <c r="DT631" s="39"/>
      <c r="DU631" s="39"/>
      <c r="DV631" s="39"/>
      <c r="DW631" s="39"/>
      <c r="DX631" s="39"/>
      <c r="DY631" s="39"/>
      <c r="DZ631" s="39"/>
      <c r="EA631" s="39"/>
      <c r="EB631" s="39"/>
      <c r="EC631" s="39"/>
      <c r="ED631" s="39"/>
      <c r="EE631" s="39"/>
      <c r="EF631" s="39"/>
      <c r="EG631" s="39"/>
      <c r="EH631" s="39"/>
      <c r="EI631" s="39"/>
      <c r="EJ631" s="39"/>
      <c r="EK631" s="39"/>
      <c r="EL631" s="39"/>
      <c r="EM631" s="39"/>
      <c r="EN631" s="39"/>
      <c r="EO631" s="39"/>
      <c r="EP631" s="39"/>
      <c r="EQ631" s="39"/>
    </row>
    <row r="632" spans="1:147" s="54" customFormat="1" ht="35.65" customHeight="1" x14ac:dyDescent="0.3">
      <c r="A632" s="92"/>
      <c r="B632" s="92"/>
      <c r="C632" s="36" t="s">
        <v>498</v>
      </c>
      <c r="D632" s="34">
        <f t="shared" si="172"/>
        <v>129788.8</v>
      </c>
      <c r="E632" s="34">
        <f t="shared" si="173"/>
        <v>259577.60000000001</v>
      </c>
      <c r="F632" s="34">
        <f t="shared" si="174"/>
        <v>346103.4</v>
      </c>
      <c r="G632" s="34">
        <v>432629.3</v>
      </c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  <c r="AP632" s="39"/>
      <c r="AQ632" s="39"/>
      <c r="AR632" s="39"/>
      <c r="AS632" s="39"/>
      <c r="AT632" s="39"/>
      <c r="AU632" s="39"/>
      <c r="AV632" s="39"/>
      <c r="AW632" s="39"/>
      <c r="AX632" s="39"/>
      <c r="AY632" s="39"/>
      <c r="AZ632" s="39"/>
      <c r="BA632" s="39"/>
      <c r="BB632" s="39"/>
      <c r="BC632" s="39"/>
      <c r="BD632" s="39"/>
      <c r="BE632" s="39"/>
      <c r="BF632" s="39"/>
      <c r="BG632" s="39"/>
      <c r="BH632" s="39"/>
      <c r="BI632" s="39"/>
      <c r="BJ632" s="39"/>
      <c r="BK632" s="39"/>
      <c r="BL632" s="39"/>
      <c r="BM632" s="39"/>
      <c r="BN632" s="39"/>
      <c r="BO632" s="39"/>
      <c r="BP632" s="39"/>
      <c r="BQ632" s="39"/>
      <c r="BR632" s="39"/>
      <c r="BS632" s="39"/>
      <c r="BT632" s="39"/>
      <c r="BU632" s="39"/>
      <c r="BV632" s="39"/>
      <c r="BW632" s="39"/>
      <c r="BX632" s="39"/>
      <c r="BY632" s="39"/>
      <c r="BZ632" s="39"/>
      <c r="CA632" s="39"/>
      <c r="CB632" s="39"/>
      <c r="CC632" s="39"/>
      <c r="CD632" s="39"/>
      <c r="CE632" s="39"/>
      <c r="CF632" s="39"/>
      <c r="CG632" s="39"/>
      <c r="CH632" s="39"/>
      <c r="CI632" s="39"/>
      <c r="CJ632" s="39"/>
      <c r="CK632" s="39"/>
      <c r="CL632" s="39"/>
      <c r="CM632" s="39"/>
      <c r="CN632" s="39"/>
      <c r="CO632" s="39"/>
      <c r="CP632" s="39"/>
      <c r="CQ632" s="39"/>
      <c r="CR632" s="39"/>
      <c r="CS632" s="39"/>
      <c r="CT632" s="39"/>
      <c r="CU632" s="39"/>
      <c r="CV632" s="39"/>
      <c r="CW632" s="39"/>
      <c r="CX632" s="39"/>
      <c r="CY632" s="39"/>
      <c r="CZ632" s="39"/>
      <c r="DA632" s="39"/>
      <c r="DB632" s="39"/>
      <c r="DC632" s="39"/>
      <c r="DD632" s="39"/>
      <c r="DE632" s="39"/>
      <c r="DF632" s="39"/>
      <c r="DG632" s="39"/>
      <c r="DH632" s="39"/>
      <c r="DI632" s="39"/>
      <c r="DJ632" s="39"/>
      <c r="DK632" s="39"/>
      <c r="DL632" s="39"/>
      <c r="DM632" s="39"/>
      <c r="DN632" s="39"/>
      <c r="DO632" s="39"/>
      <c r="DP632" s="39"/>
      <c r="DQ632" s="39"/>
      <c r="DR632" s="39"/>
      <c r="DS632" s="39"/>
      <c r="DT632" s="39"/>
      <c r="DU632" s="39"/>
      <c r="DV632" s="39"/>
      <c r="DW632" s="39"/>
      <c r="DX632" s="39"/>
      <c r="DY632" s="39"/>
      <c r="DZ632" s="39"/>
      <c r="EA632" s="39"/>
      <c r="EB632" s="39"/>
      <c r="EC632" s="39"/>
      <c r="ED632" s="39"/>
      <c r="EE632" s="39"/>
      <c r="EF632" s="39"/>
      <c r="EG632" s="39"/>
      <c r="EH632" s="39"/>
      <c r="EI632" s="39"/>
      <c r="EJ632" s="39"/>
      <c r="EK632" s="39"/>
      <c r="EL632" s="39"/>
      <c r="EM632" s="39"/>
      <c r="EN632" s="39"/>
      <c r="EO632" s="39"/>
      <c r="EP632" s="39"/>
      <c r="EQ632" s="39"/>
    </row>
    <row r="633" spans="1:147" s="54" customFormat="1" ht="17.850000000000001" customHeight="1" x14ac:dyDescent="0.3">
      <c r="A633" s="42"/>
      <c r="B633" s="42"/>
      <c r="C633" s="36" t="s">
        <v>392</v>
      </c>
      <c r="D633" s="34">
        <f>SUM(D634:D638)</f>
        <v>522389</v>
      </c>
      <c r="E633" s="34">
        <f t="shared" ref="E633:G633" si="175">SUM(E634:E638)</f>
        <v>1131380.6000000001</v>
      </c>
      <c r="F633" s="34">
        <f t="shared" si="175"/>
        <v>1580676.1</v>
      </c>
      <c r="G633" s="34">
        <f t="shared" si="175"/>
        <v>2029971.4</v>
      </c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  <c r="AP633" s="39"/>
      <c r="AQ633" s="39"/>
      <c r="AR633" s="39"/>
      <c r="AS633" s="39"/>
      <c r="AT633" s="39"/>
      <c r="AU633" s="39"/>
      <c r="AV633" s="39"/>
      <c r="AW633" s="39"/>
      <c r="AX633" s="39"/>
      <c r="AY633" s="39"/>
      <c r="AZ633" s="39"/>
      <c r="BA633" s="39"/>
      <c r="BB633" s="39"/>
      <c r="BC633" s="39"/>
      <c r="BD633" s="39"/>
      <c r="BE633" s="39"/>
      <c r="BF633" s="39"/>
      <c r="BG633" s="39"/>
      <c r="BH633" s="39"/>
      <c r="BI633" s="39"/>
      <c r="BJ633" s="39"/>
      <c r="BK633" s="39"/>
      <c r="BL633" s="39"/>
      <c r="BM633" s="39"/>
      <c r="BN633" s="39"/>
      <c r="BO633" s="39"/>
      <c r="BP633" s="39"/>
      <c r="BQ633" s="39"/>
      <c r="BR633" s="39"/>
      <c r="BS633" s="39"/>
      <c r="BT633" s="39"/>
      <c r="BU633" s="39"/>
      <c r="BV633" s="39"/>
      <c r="BW633" s="39"/>
      <c r="BX633" s="39"/>
      <c r="BY633" s="39"/>
      <c r="BZ633" s="39"/>
      <c r="CA633" s="39"/>
      <c r="CB633" s="39"/>
      <c r="CC633" s="39"/>
      <c r="CD633" s="39"/>
      <c r="CE633" s="39"/>
      <c r="CF633" s="39"/>
      <c r="CG633" s="39"/>
      <c r="CH633" s="39"/>
      <c r="CI633" s="39"/>
      <c r="CJ633" s="39"/>
      <c r="CK633" s="39"/>
      <c r="CL633" s="39"/>
      <c r="CM633" s="39"/>
      <c r="CN633" s="39"/>
      <c r="CO633" s="39"/>
      <c r="CP633" s="39"/>
      <c r="CQ633" s="39"/>
      <c r="CR633" s="39"/>
      <c r="CS633" s="39"/>
      <c r="CT633" s="39"/>
      <c r="CU633" s="39"/>
      <c r="CV633" s="39"/>
      <c r="CW633" s="39"/>
      <c r="CX633" s="39"/>
      <c r="CY633" s="39"/>
      <c r="CZ633" s="39"/>
      <c r="DA633" s="39"/>
      <c r="DB633" s="39"/>
      <c r="DC633" s="39"/>
      <c r="DD633" s="39"/>
      <c r="DE633" s="39"/>
      <c r="DF633" s="39"/>
      <c r="DG633" s="39"/>
      <c r="DH633" s="39"/>
      <c r="DI633" s="39"/>
      <c r="DJ633" s="39"/>
      <c r="DK633" s="39"/>
      <c r="DL633" s="39"/>
      <c r="DM633" s="39"/>
      <c r="DN633" s="39"/>
      <c r="DO633" s="39"/>
      <c r="DP633" s="39"/>
      <c r="DQ633" s="39"/>
      <c r="DR633" s="39"/>
      <c r="DS633" s="39"/>
      <c r="DT633" s="39"/>
      <c r="DU633" s="39"/>
      <c r="DV633" s="39"/>
      <c r="DW633" s="39"/>
      <c r="DX633" s="39"/>
      <c r="DY633" s="39"/>
      <c r="DZ633" s="39"/>
      <c r="EA633" s="39"/>
      <c r="EB633" s="39"/>
      <c r="EC633" s="39"/>
      <c r="ED633" s="39"/>
      <c r="EE633" s="39"/>
      <c r="EF633" s="39"/>
      <c r="EG633" s="39"/>
      <c r="EH633" s="39"/>
      <c r="EI633" s="39"/>
      <c r="EJ633" s="39"/>
      <c r="EK633" s="39"/>
      <c r="EL633" s="39"/>
      <c r="EM633" s="39"/>
      <c r="EN633" s="39"/>
      <c r="EO633" s="39"/>
      <c r="EP633" s="39"/>
      <c r="EQ633" s="39"/>
    </row>
    <row r="634" spans="1:147" s="54" customFormat="1" ht="17.850000000000001" customHeight="1" x14ac:dyDescent="0.3">
      <c r="A634" s="90"/>
      <c r="B634" s="47"/>
      <c r="C634" s="36" t="s">
        <v>499</v>
      </c>
      <c r="D634" s="34">
        <f t="shared" ref="D634:D637" si="176">+ROUND(G634*0.3,1)</f>
        <v>133904</v>
      </c>
      <c r="E634" s="34">
        <f t="shared" ref="E634:E637" si="177">+ROUND(G634*0.6,1)</f>
        <v>267808</v>
      </c>
      <c r="F634" s="34">
        <f t="shared" ref="F634:F637" si="178">+ROUND(G634*0.8,1)</f>
        <v>357077.4</v>
      </c>
      <c r="G634" s="34">
        <v>446346.7</v>
      </c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  <c r="AP634" s="39"/>
      <c r="AQ634" s="39"/>
      <c r="AR634" s="39"/>
      <c r="AS634" s="39"/>
      <c r="AT634" s="39"/>
      <c r="AU634" s="39"/>
      <c r="AV634" s="39"/>
      <c r="AW634" s="39"/>
      <c r="AX634" s="39"/>
      <c r="AY634" s="39"/>
      <c r="AZ634" s="39"/>
      <c r="BA634" s="39"/>
      <c r="BB634" s="39"/>
      <c r="BC634" s="39"/>
      <c r="BD634" s="39"/>
      <c r="BE634" s="39"/>
      <c r="BF634" s="39"/>
      <c r="BG634" s="39"/>
      <c r="BH634" s="39"/>
      <c r="BI634" s="39"/>
      <c r="BJ634" s="39"/>
      <c r="BK634" s="39"/>
      <c r="BL634" s="39"/>
      <c r="BM634" s="39"/>
      <c r="BN634" s="39"/>
      <c r="BO634" s="39"/>
      <c r="BP634" s="39"/>
      <c r="BQ634" s="39"/>
      <c r="BR634" s="39"/>
      <c r="BS634" s="39"/>
      <c r="BT634" s="39"/>
      <c r="BU634" s="39"/>
      <c r="BV634" s="39"/>
      <c r="BW634" s="39"/>
      <c r="BX634" s="39"/>
      <c r="BY634" s="39"/>
      <c r="BZ634" s="39"/>
      <c r="CA634" s="39"/>
      <c r="CB634" s="39"/>
      <c r="CC634" s="39"/>
      <c r="CD634" s="39"/>
      <c r="CE634" s="39"/>
      <c r="CF634" s="39"/>
      <c r="CG634" s="39"/>
      <c r="CH634" s="39"/>
      <c r="CI634" s="39"/>
      <c r="CJ634" s="39"/>
      <c r="CK634" s="39"/>
      <c r="CL634" s="39"/>
      <c r="CM634" s="39"/>
      <c r="CN634" s="39"/>
      <c r="CO634" s="39"/>
      <c r="CP634" s="39"/>
      <c r="CQ634" s="39"/>
      <c r="CR634" s="39"/>
      <c r="CS634" s="39"/>
      <c r="CT634" s="39"/>
      <c r="CU634" s="39"/>
      <c r="CV634" s="39"/>
      <c r="CW634" s="39"/>
      <c r="CX634" s="39"/>
      <c r="CY634" s="39"/>
      <c r="CZ634" s="39"/>
      <c r="DA634" s="39"/>
      <c r="DB634" s="39"/>
      <c r="DC634" s="39"/>
      <c r="DD634" s="39"/>
      <c r="DE634" s="39"/>
      <c r="DF634" s="39"/>
      <c r="DG634" s="39"/>
      <c r="DH634" s="39"/>
      <c r="DI634" s="39"/>
      <c r="DJ634" s="39"/>
      <c r="DK634" s="39"/>
      <c r="DL634" s="39"/>
      <c r="DM634" s="39"/>
      <c r="DN634" s="39"/>
      <c r="DO634" s="39"/>
      <c r="DP634" s="39"/>
      <c r="DQ634" s="39"/>
      <c r="DR634" s="39"/>
      <c r="DS634" s="39"/>
      <c r="DT634" s="39"/>
      <c r="DU634" s="39"/>
      <c r="DV634" s="39"/>
      <c r="DW634" s="39"/>
      <c r="DX634" s="39"/>
      <c r="DY634" s="39"/>
      <c r="DZ634" s="39"/>
      <c r="EA634" s="39"/>
      <c r="EB634" s="39"/>
      <c r="EC634" s="39"/>
      <c r="ED634" s="39"/>
      <c r="EE634" s="39"/>
      <c r="EF634" s="39"/>
      <c r="EG634" s="39"/>
      <c r="EH634" s="39"/>
      <c r="EI634" s="39"/>
      <c r="EJ634" s="39"/>
      <c r="EK634" s="39"/>
      <c r="EL634" s="39"/>
      <c r="EM634" s="39"/>
      <c r="EN634" s="39"/>
      <c r="EO634" s="39"/>
      <c r="EP634" s="39"/>
      <c r="EQ634" s="39"/>
    </row>
    <row r="635" spans="1:147" s="54" customFormat="1" ht="17.850000000000001" customHeight="1" x14ac:dyDescent="0.3">
      <c r="A635" s="89"/>
      <c r="B635" s="48"/>
      <c r="C635" s="36" t="s">
        <v>500</v>
      </c>
      <c r="D635" s="34">
        <f t="shared" si="176"/>
        <v>130931.4</v>
      </c>
      <c r="E635" s="34">
        <f t="shared" si="177"/>
        <v>261862.9</v>
      </c>
      <c r="F635" s="34">
        <f t="shared" si="178"/>
        <v>349150.5</v>
      </c>
      <c r="G635" s="34">
        <v>436438.1</v>
      </c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  <c r="AP635" s="39"/>
      <c r="AQ635" s="39"/>
      <c r="AR635" s="39"/>
      <c r="AS635" s="39"/>
      <c r="AT635" s="39"/>
      <c r="AU635" s="39"/>
      <c r="AV635" s="39"/>
      <c r="AW635" s="39"/>
      <c r="AX635" s="39"/>
      <c r="AY635" s="39"/>
      <c r="AZ635" s="39"/>
      <c r="BA635" s="39"/>
      <c r="BB635" s="39"/>
      <c r="BC635" s="39"/>
      <c r="BD635" s="39"/>
      <c r="BE635" s="39"/>
      <c r="BF635" s="39"/>
      <c r="BG635" s="39"/>
      <c r="BH635" s="39"/>
      <c r="BI635" s="39"/>
      <c r="BJ635" s="39"/>
      <c r="BK635" s="39"/>
      <c r="BL635" s="39"/>
      <c r="BM635" s="39"/>
      <c r="BN635" s="39"/>
      <c r="BO635" s="39"/>
      <c r="BP635" s="39"/>
      <c r="BQ635" s="39"/>
      <c r="BR635" s="39"/>
      <c r="BS635" s="39"/>
      <c r="BT635" s="39"/>
      <c r="BU635" s="39"/>
      <c r="BV635" s="39"/>
      <c r="BW635" s="39"/>
      <c r="BX635" s="39"/>
      <c r="BY635" s="39"/>
      <c r="BZ635" s="39"/>
      <c r="CA635" s="39"/>
      <c r="CB635" s="39"/>
      <c r="CC635" s="39"/>
      <c r="CD635" s="39"/>
      <c r="CE635" s="39"/>
      <c r="CF635" s="39"/>
      <c r="CG635" s="39"/>
      <c r="CH635" s="39"/>
      <c r="CI635" s="39"/>
      <c r="CJ635" s="39"/>
      <c r="CK635" s="39"/>
      <c r="CL635" s="39"/>
      <c r="CM635" s="39"/>
      <c r="CN635" s="39"/>
      <c r="CO635" s="39"/>
      <c r="CP635" s="39"/>
      <c r="CQ635" s="39"/>
      <c r="CR635" s="39"/>
      <c r="CS635" s="39"/>
      <c r="CT635" s="39"/>
      <c r="CU635" s="39"/>
      <c r="CV635" s="39"/>
      <c r="CW635" s="39"/>
      <c r="CX635" s="39"/>
      <c r="CY635" s="39"/>
      <c r="CZ635" s="39"/>
      <c r="DA635" s="39"/>
      <c r="DB635" s="39"/>
      <c r="DC635" s="39"/>
      <c r="DD635" s="39"/>
      <c r="DE635" s="39"/>
      <c r="DF635" s="39"/>
      <c r="DG635" s="39"/>
      <c r="DH635" s="39"/>
      <c r="DI635" s="39"/>
      <c r="DJ635" s="39"/>
      <c r="DK635" s="39"/>
      <c r="DL635" s="39"/>
      <c r="DM635" s="39"/>
      <c r="DN635" s="39"/>
      <c r="DO635" s="39"/>
      <c r="DP635" s="39"/>
      <c r="DQ635" s="39"/>
      <c r="DR635" s="39"/>
      <c r="DS635" s="39"/>
      <c r="DT635" s="39"/>
      <c r="DU635" s="39"/>
      <c r="DV635" s="39"/>
      <c r="DW635" s="39"/>
      <c r="DX635" s="39"/>
      <c r="DY635" s="39"/>
      <c r="DZ635" s="39"/>
      <c r="EA635" s="39"/>
      <c r="EB635" s="39"/>
      <c r="EC635" s="39"/>
      <c r="ED635" s="39"/>
      <c r="EE635" s="39"/>
      <c r="EF635" s="39"/>
      <c r="EG635" s="39"/>
      <c r="EH635" s="39"/>
      <c r="EI635" s="39"/>
      <c r="EJ635" s="39"/>
      <c r="EK635" s="39"/>
      <c r="EL635" s="39"/>
      <c r="EM635" s="39"/>
      <c r="EN635" s="39"/>
      <c r="EO635" s="39"/>
      <c r="EP635" s="39"/>
      <c r="EQ635" s="39"/>
    </row>
    <row r="636" spans="1:147" s="54" customFormat="1" ht="17.850000000000001" customHeight="1" x14ac:dyDescent="0.3">
      <c r="A636" s="89"/>
      <c r="B636" s="48"/>
      <c r="C636" s="36" t="s">
        <v>501</v>
      </c>
      <c r="D636" s="34">
        <f t="shared" si="176"/>
        <v>128776.8</v>
      </c>
      <c r="E636" s="34">
        <f t="shared" si="177"/>
        <v>257553.7</v>
      </c>
      <c r="F636" s="34">
        <f t="shared" si="178"/>
        <v>343404.9</v>
      </c>
      <c r="G636" s="34">
        <v>429256.1</v>
      </c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  <c r="AP636" s="39"/>
      <c r="AQ636" s="39"/>
      <c r="AR636" s="39"/>
      <c r="AS636" s="39"/>
      <c r="AT636" s="39"/>
      <c r="AU636" s="39"/>
      <c r="AV636" s="39"/>
      <c r="AW636" s="39"/>
      <c r="AX636" s="39"/>
      <c r="AY636" s="39"/>
      <c r="AZ636" s="39"/>
      <c r="BA636" s="39"/>
      <c r="BB636" s="39"/>
      <c r="BC636" s="39"/>
      <c r="BD636" s="39"/>
      <c r="BE636" s="39"/>
      <c r="BF636" s="39"/>
      <c r="BG636" s="39"/>
      <c r="BH636" s="39"/>
      <c r="BI636" s="39"/>
      <c r="BJ636" s="39"/>
      <c r="BK636" s="39"/>
      <c r="BL636" s="39"/>
      <c r="BM636" s="39"/>
      <c r="BN636" s="39"/>
      <c r="BO636" s="39"/>
      <c r="BP636" s="39"/>
      <c r="BQ636" s="39"/>
      <c r="BR636" s="39"/>
      <c r="BS636" s="39"/>
      <c r="BT636" s="39"/>
      <c r="BU636" s="39"/>
      <c r="BV636" s="39"/>
      <c r="BW636" s="39"/>
      <c r="BX636" s="39"/>
      <c r="BY636" s="39"/>
      <c r="BZ636" s="39"/>
      <c r="CA636" s="39"/>
      <c r="CB636" s="39"/>
      <c r="CC636" s="39"/>
      <c r="CD636" s="39"/>
      <c r="CE636" s="39"/>
      <c r="CF636" s="39"/>
      <c r="CG636" s="39"/>
      <c r="CH636" s="39"/>
      <c r="CI636" s="39"/>
      <c r="CJ636" s="39"/>
      <c r="CK636" s="39"/>
      <c r="CL636" s="39"/>
      <c r="CM636" s="39"/>
      <c r="CN636" s="39"/>
      <c r="CO636" s="39"/>
      <c r="CP636" s="39"/>
      <c r="CQ636" s="39"/>
      <c r="CR636" s="39"/>
      <c r="CS636" s="39"/>
      <c r="CT636" s="39"/>
      <c r="CU636" s="39"/>
      <c r="CV636" s="39"/>
      <c r="CW636" s="39"/>
      <c r="CX636" s="39"/>
      <c r="CY636" s="39"/>
      <c r="CZ636" s="39"/>
      <c r="DA636" s="39"/>
      <c r="DB636" s="39"/>
      <c r="DC636" s="39"/>
      <c r="DD636" s="39"/>
      <c r="DE636" s="39"/>
      <c r="DF636" s="39"/>
      <c r="DG636" s="39"/>
      <c r="DH636" s="39"/>
      <c r="DI636" s="39"/>
      <c r="DJ636" s="39"/>
      <c r="DK636" s="39"/>
      <c r="DL636" s="39"/>
      <c r="DM636" s="39"/>
      <c r="DN636" s="39"/>
      <c r="DO636" s="39"/>
      <c r="DP636" s="39"/>
      <c r="DQ636" s="39"/>
      <c r="DR636" s="39"/>
      <c r="DS636" s="39"/>
      <c r="DT636" s="39"/>
      <c r="DU636" s="39"/>
      <c r="DV636" s="39"/>
      <c r="DW636" s="39"/>
      <c r="DX636" s="39"/>
      <c r="DY636" s="39"/>
      <c r="DZ636" s="39"/>
      <c r="EA636" s="39"/>
      <c r="EB636" s="39"/>
      <c r="EC636" s="39"/>
      <c r="ED636" s="39"/>
      <c r="EE636" s="39"/>
      <c r="EF636" s="39"/>
      <c r="EG636" s="39"/>
      <c r="EH636" s="39"/>
      <c r="EI636" s="39"/>
      <c r="EJ636" s="39"/>
      <c r="EK636" s="39"/>
      <c r="EL636" s="39"/>
      <c r="EM636" s="39"/>
      <c r="EN636" s="39"/>
      <c r="EO636" s="39"/>
      <c r="EP636" s="39"/>
      <c r="EQ636" s="39"/>
    </row>
    <row r="637" spans="1:147" s="54" customFormat="1" ht="17.850000000000001" customHeight="1" x14ac:dyDescent="0.3">
      <c r="A637" s="89"/>
      <c r="B637" s="48"/>
      <c r="C637" s="36" t="s">
        <v>502</v>
      </c>
      <c r="D637" s="34">
        <f t="shared" si="176"/>
        <v>128776.8</v>
      </c>
      <c r="E637" s="34">
        <f t="shared" si="177"/>
        <v>257553.7</v>
      </c>
      <c r="F637" s="34">
        <f t="shared" si="178"/>
        <v>343404.9</v>
      </c>
      <c r="G637" s="34">
        <v>429256.1</v>
      </c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  <c r="AP637" s="39"/>
      <c r="AQ637" s="39"/>
      <c r="AR637" s="39"/>
      <c r="AS637" s="39"/>
      <c r="AT637" s="39"/>
      <c r="AU637" s="39"/>
      <c r="AV637" s="39"/>
      <c r="AW637" s="39"/>
      <c r="AX637" s="39"/>
      <c r="AY637" s="39"/>
      <c r="AZ637" s="39"/>
      <c r="BA637" s="39"/>
      <c r="BB637" s="39"/>
      <c r="BC637" s="39"/>
      <c r="BD637" s="39"/>
      <c r="BE637" s="39"/>
      <c r="BF637" s="39"/>
      <c r="BG637" s="39"/>
      <c r="BH637" s="39"/>
      <c r="BI637" s="39"/>
      <c r="BJ637" s="39"/>
      <c r="BK637" s="39"/>
      <c r="BL637" s="39"/>
      <c r="BM637" s="39"/>
      <c r="BN637" s="39"/>
      <c r="BO637" s="39"/>
      <c r="BP637" s="39"/>
      <c r="BQ637" s="39"/>
      <c r="BR637" s="39"/>
      <c r="BS637" s="39"/>
      <c r="BT637" s="39"/>
      <c r="BU637" s="39"/>
      <c r="BV637" s="39"/>
      <c r="BW637" s="39"/>
      <c r="BX637" s="39"/>
      <c r="BY637" s="39"/>
      <c r="BZ637" s="39"/>
      <c r="CA637" s="39"/>
      <c r="CB637" s="39"/>
      <c r="CC637" s="39"/>
      <c r="CD637" s="39"/>
      <c r="CE637" s="39"/>
      <c r="CF637" s="39"/>
      <c r="CG637" s="39"/>
      <c r="CH637" s="39"/>
      <c r="CI637" s="39"/>
      <c r="CJ637" s="39"/>
      <c r="CK637" s="39"/>
      <c r="CL637" s="39"/>
      <c r="CM637" s="39"/>
      <c r="CN637" s="39"/>
      <c r="CO637" s="39"/>
      <c r="CP637" s="39"/>
      <c r="CQ637" s="39"/>
      <c r="CR637" s="39"/>
      <c r="CS637" s="39"/>
      <c r="CT637" s="39"/>
      <c r="CU637" s="39"/>
      <c r="CV637" s="39"/>
      <c r="CW637" s="39"/>
      <c r="CX637" s="39"/>
      <c r="CY637" s="39"/>
      <c r="CZ637" s="39"/>
      <c r="DA637" s="39"/>
      <c r="DB637" s="39"/>
      <c r="DC637" s="39"/>
      <c r="DD637" s="39"/>
      <c r="DE637" s="39"/>
      <c r="DF637" s="39"/>
      <c r="DG637" s="39"/>
      <c r="DH637" s="39"/>
      <c r="DI637" s="39"/>
      <c r="DJ637" s="39"/>
      <c r="DK637" s="39"/>
      <c r="DL637" s="39"/>
      <c r="DM637" s="39"/>
      <c r="DN637" s="39"/>
      <c r="DO637" s="39"/>
      <c r="DP637" s="39"/>
      <c r="DQ637" s="39"/>
      <c r="DR637" s="39"/>
      <c r="DS637" s="39"/>
      <c r="DT637" s="39"/>
      <c r="DU637" s="39"/>
      <c r="DV637" s="39"/>
      <c r="DW637" s="39"/>
      <c r="DX637" s="39"/>
      <c r="DY637" s="39"/>
      <c r="DZ637" s="39"/>
      <c r="EA637" s="39"/>
      <c r="EB637" s="39"/>
      <c r="EC637" s="39"/>
      <c r="ED637" s="39"/>
      <c r="EE637" s="39"/>
      <c r="EF637" s="39"/>
      <c r="EG637" s="39"/>
      <c r="EH637" s="39"/>
      <c r="EI637" s="39"/>
      <c r="EJ637" s="39"/>
      <c r="EK637" s="39"/>
      <c r="EL637" s="39"/>
      <c r="EM637" s="39"/>
      <c r="EN637" s="39"/>
      <c r="EO637" s="39"/>
      <c r="EP637" s="39"/>
      <c r="EQ637" s="39"/>
    </row>
    <row r="638" spans="1:147" s="54" customFormat="1" ht="17.850000000000001" customHeight="1" x14ac:dyDescent="0.3">
      <c r="A638" s="48"/>
      <c r="B638" s="48"/>
      <c r="C638" s="36" t="s">
        <v>503</v>
      </c>
      <c r="D638" s="34">
        <v>0</v>
      </c>
      <c r="E638" s="34">
        <f>+ROUND(G638*0.3,1)</f>
        <v>86602.3</v>
      </c>
      <c r="F638" s="34">
        <f>+ROUND(G638*0.65,1)</f>
        <v>187638.39999999999</v>
      </c>
      <c r="G638" s="34">
        <v>288674.40000000002</v>
      </c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  <c r="AP638" s="39"/>
      <c r="AQ638" s="39"/>
      <c r="AR638" s="39"/>
      <c r="AS638" s="39"/>
      <c r="AT638" s="39"/>
      <c r="AU638" s="39"/>
      <c r="AV638" s="39"/>
      <c r="AW638" s="39"/>
      <c r="AX638" s="39"/>
      <c r="AY638" s="39"/>
      <c r="AZ638" s="39"/>
      <c r="BA638" s="39"/>
      <c r="BB638" s="39"/>
      <c r="BC638" s="39"/>
      <c r="BD638" s="39"/>
      <c r="BE638" s="39"/>
      <c r="BF638" s="39"/>
      <c r="BG638" s="39"/>
      <c r="BH638" s="39"/>
      <c r="BI638" s="39"/>
      <c r="BJ638" s="39"/>
      <c r="BK638" s="39"/>
      <c r="BL638" s="39"/>
      <c r="BM638" s="39"/>
      <c r="BN638" s="39"/>
      <c r="BO638" s="39"/>
      <c r="BP638" s="39"/>
      <c r="BQ638" s="39"/>
      <c r="BR638" s="39"/>
      <c r="BS638" s="39"/>
      <c r="BT638" s="39"/>
      <c r="BU638" s="39"/>
      <c r="BV638" s="39"/>
      <c r="BW638" s="39"/>
      <c r="BX638" s="39"/>
      <c r="BY638" s="39"/>
      <c r="BZ638" s="39"/>
      <c r="CA638" s="39"/>
      <c r="CB638" s="39"/>
      <c r="CC638" s="39"/>
      <c r="CD638" s="39"/>
      <c r="CE638" s="39"/>
      <c r="CF638" s="39"/>
      <c r="CG638" s="39"/>
      <c r="CH638" s="39"/>
      <c r="CI638" s="39"/>
      <c r="CJ638" s="39"/>
      <c r="CK638" s="39"/>
      <c r="CL638" s="39"/>
      <c r="CM638" s="39"/>
      <c r="CN638" s="39"/>
      <c r="CO638" s="39"/>
      <c r="CP638" s="39"/>
      <c r="CQ638" s="39"/>
      <c r="CR638" s="39"/>
      <c r="CS638" s="39"/>
      <c r="CT638" s="39"/>
      <c r="CU638" s="39"/>
      <c r="CV638" s="39"/>
      <c r="CW638" s="39"/>
      <c r="CX638" s="39"/>
      <c r="CY638" s="39"/>
      <c r="CZ638" s="39"/>
      <c r="DA638" s="39"/>
      <c r="DB638" s="39"/>
      <c r="DC638" s="39"/>
      <c r="DD638" s="39"/>
      <c r="DE638" s="39"/>
      <c r="DF638" s="39"/>
      <c r="DG638" s="39"/>
      <c r="DH638" s="39"/>
      <c r="DI638" s="39"/>
      <c r="DJ638" s="39"/>
      <c r="DK638" s="39"/>
      <c r="DL638" s="39"/>
      <c r="DM638" s="39"/>
      <c r="DN638" s="39"/>
      <c r="DO638" s="39"/>
      <c r="DP638" s="39"/>
      <c r="DQ638" s="39"/>
      <c r="DR638" s="39"/>
      <c r="DS638" s="39"/>
      <c r="DT638" s="39"/>
      <c r="DU638" s="39"/>
      <c r="DV638" s="39"/>
      <c r="DW638" s="39"/>
      <c r="DX638" s="39"/>
      <c r="DY638" s="39"/>
      <c r="DZ638" s="39"/>
      <c r="EA638" s="39"/>
      <c r="EB638" s="39"/>
      <c r="EC638" s="39"/>
      <c r="ED638" s="39"/>
      <c r="EE638" s="39"/>
      <c r="EF638" s="39"/>
      <c r="EG638" s="39"/>
      <c r="EH638" s="39"/>
      <c r="EI638" s="39"/>
      <c r="EJ638" s="39"/>
      <c r="EK638" s="39"/>
      <c r="EL638" s="39"/>
      <c r="EM638" s="39"/>
      <c r="EN638" s="39"/>
      <c r="EO638" s="39"/>
      <c r="EP638" s="39"/>
      <c r="EQ638" s="39"/>
    </row>
    <row r="639" spans="1:147" s="54" customFormat="1" ht="17.850000000000001" customHeight="1" x14ac:dyDescent="0.3">
      <c r="A639" s="42"/>
      <c r="B639" s="42"/>
      <c r="C639" s="36" t="s">
        <v>395</v>
      </c>
      <c r="D639" s="34">
        <f>SUM(D640:D647)</f>
        <v>1017525.2</v>
      </c>
      <c r="E639" s="34">
        <f t="shared" ref="E639:G639" si="179">SUM(E640:E647)</f>
        <v>2161536.6000000006</v>
      </c>
      <c r="F639" s="34">
        <f t="shared" si="179"/>
        <v>2987453.9</v>
      </c>
      <c r="G639" s="34">
        <f t="shared" si="179"/>
        <v>3813371.3</v>
      </c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  <c r="AP639" s="39"/>
      <c r="AQ639" s="39"/>
      <c r="AR639" s="39"/>
      <c r="AS639" s="39"/>
      <c r="AT639" s="39"/>
      <c r="AU639" s="39"/>
      <c r="AV639" s="39"/>
      <c r="AW639" s="39"/>
      <c r="AX639" s="39"/>
      <c r="AY639" s="39"/>
      <c r="AZ639" s="39"/>
      <c r="BA639" s="39"/>
      <c r="BB639" s="39"/>
      <c r="BC639" s="39"/>
      <c r="BD639" s="39"/>
      <c r="BE639" s="39"/>
      <c r="BF639" s="39"/>
      <c r="BG639" s="39"/>
      <c r="BH639" s="39"/>
      <c r="BI639" s="39"/>
      <c r="BJ639" s="39"/>
      <c r="BK639" s="39"/>
      <c r="BL639" s="39"/>
      <c r="BM639" s="39"/>
      <c r="BN639" s="39"/>
      <c r="BO639" s="39"/>
      <c r="BP639" s="39"/>
      <c r="BQ639" s="39"/>
      <c r="BR639" s="39"/>
      <c r="BS639" s="39"/>
      <c r="BT639" s="39"/>
      <c r="BU639" s="39"/>
      <c r="BV639" s="39"/>
      <c r="BW639" s="39"/>
      <c r="BX639" s="39"/>
      <c r="BY639" s="39"/>
      <c r="BZ639" s="39"/>
      <c r="CA639" s="39"/>
      <c r="CB639" s="39"/>
      <c r="CC639" s="39"/>
      <c r="CD639" s="39"/>
      <c r="CE639" s="39"/>
      <c r="CF639" s="39"/>
      <c r="CG639" s="39"/>
      <c r="CH639" s="39"/>
      <c r="CI639" s="39"/>
      <c r="CJ639" s="39"/>
      <c r="CK639" s="39"/>
      <c r="CL639" s="39"/>
      <c r="CM639" s="39"/>
      <c r="CN639" s="39"/>
      <c r="CO639" s="39"/>
      <c r="CP639" s="39"/>
      <c r="CQ639" s="39"/>
      <c r="CR639" s="39"/>
      <c r="CS639" s="39"/>
      <c r="CT639" s="39"/>
      <c r="CU639" s="39"/>
      <c r="CV639" s="39"/>
      <c r="CW639" s="39"/>
      <c r="CX639" s="39"/>
      <c r="CY639" s="39"/>
      <c r="CZ639" s="39"/>
      <c r="DA639" s="39"/>
      <c r="DB639" s="39"/>
      <c r="DC639" s="39"/>
      <c r="DD639" s="39"/>
      <c r="DE639" s="39"/>
      <c r="DF639" s="39"/>
      <c r="DG639" s="39"/>
      <c r="DH639" s="39"/>
      <c r="DI639" s="39"/>
      <c r="DJ639" s="39"/>
      <c r="DK639" s="39"/>
      <c r="DL639" s="39"/>
      <c r="DM639" s="39"/>
      <c r="DN639" s="39"/>
      <c r="DO639" s="39"/>
      <c r="DP639" s="39"/>
      <c r="DQ639" s="39"/>
      <c r="DR639" s="39"/>
      <c r="DS639" s="39"/>
      <c r="DT639" s="39"/>
      <c r="DU639" s="39"/>
      <c r="DV639" s="39"/>
      <c r="DW639" s="39"/>
      <c r="DX639" s="39"/>
      <c r="DY639" s="39"/>
      <c r="DZ639" s="39"/>
      <c r="EA639" s="39"/>
      <c r="EB639" s="39"/>
      <c r="EC639" s="39"/>
      <c r="ED639" s="39"/>
      <c r="EE639" s="39"/>
      <c r="EF639" s="39"/>
      <c r="EG639" s="39"/>
      <c r="EH639" s="39"/>
      <c r="EI639" s="39"/>
      <c r="EJ639" s="39"/>
      <c r="EK639" s="39"/>
      <c r="EL639" s="39"/>
      <c r="EM639" s="39"/>
      <c r="EN639" s="39"/>
      <c r="EO639" s="39"/>
      <c r="EP639" s="39"/>
      <c r="EQ639" s="39"/>
    </row>
    <row r="640" spans="1:147" s="54" customFormat="1" ht="17.25" x14ac:dyDescent="0.3">
      <c r="A640" s="90"/>
      <c r="B640" s="47"/>
      <c r="C640" s="36" t="s">
        <v>504</v>
      </c>
      <c r="D640" s="34">
        <f t="shared" ref="D640:D646" si="180">+ROUND(G640*0.3,1)</f>
        <v>137954.79999999999</v>
      </c>
      <c r="E640" s="34">
        <f t="shared" ref="E640:E646" si="181">+ROUND(G640*0.6,1)</f>
        <v>275909.59999999998</v>
      </c>
      <c r="F640" s="34">
        <f t="shared" ref="F640:F646" si="182">+ROUND(G640*0.8,1)</f>
        <v>367879.4</v>
      </c>
      <c r="G640" s="34">
        <v>459849.3</v>
      </c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  <c r="AP640" s="39"/>
      <c r="AQ640" s="39"/>
      <c r="AR640" s="39"/>
      <c r="AS640" s="39"/>
      <c r="AT640" s="39"/>
      <c r="AU640" s="39"/>
      <c r="AV640" s="39"/>
      <c r="AW640" s="39"/>
      <c r="AX640" s="39"/>
      <c r="AY640" s="39"/>
      <c r="AZ640" s="39"/>
      <c r="BA640" s="39"/>
      <c r="BB640" s="39"/>
      <c r="BC640" s="39"/>
      <c r="BD640" s="39"/>
      <c r="BE640" s="39"/>
      <c r="BF640" s="39"/>
      <c r="BG640" s="39"/>
      <c r="BH640" s="39"/>
      <c r="BI640" s="39"/>
      <c r="BJ640" s="39"/>
      <c r="BK640" s="39"/>
      <c r="BL640" s="39"/>
      <c r="BM640" s="39"/>
      <c r="BN640" s="39"/>
      <c r="BO640" s="39"/>
      <c r="BP640" s="39"/>
      <c r="BQ640" s="39"/>
      <c r="BR640" s="39"/>
      <c r="BS640" s="39"/>
      <c r="BT640" s="39"/>
      <c r="BU640" s="39"/>
      <c r="BV640" s="39"/>
      <c r="BW640" s="39"/>
      <c r="BX640" s="39"/>
      <c r="BY640" s="39"/>
      <c r="BZ640" s="39"/>
      <c r="CA640" s="39"/>
      <c r="CB640" s="39"/>
      <c r="CC640" s="39"/>
      <c r="CD640" s="39"/>
      <c r="CE640" s="39"/>
      <c r="CF640" s="39"/>
      <c r="CG640" s="39"/>
      <c r="CH640" s="39"/>
      <c r="CI640" s="39"/>
      <c r="CJ640" s="39"/>
      <c r="CK640" s="39"/>
      <c r="CL640" s="39"/>
      <c r="CM640" s="39"/>
      <c r="CN640" s="39"/>
      <c r="CO640" s="39"/>
      <c r="CP640" s="39"/>
      <c r="CQ640" s="39"/>
      <c r="CR640" s="39"/>
      <c r="CS640" s="39"/>
      <c r="CT640" s="39"/>
      <c r="CU640" s="39"/>
      <c r="CV640" s="39"/>
      <c r="CW640" s="39"/>
      <c r="CX640" s="39"/>
      <c r="CY640" s="39"/>
      <c r="CZ640" s="39"/>
      <c r="DA640" s="39"/>
      <c r="DB640" s="39"/>
      <c r="DC640" s="39"/>
      <c r="DD640" s="39"/>
      <c r="DE640" s="39"/>
      <c r="DF640" s="39"/>
      <c r="DG640" s="39"/>
      <c r="DH640" s="39"/>
      <c r="DI640" s="39"/>
      <c r="DJ640" s="39"/>
      <c r="DK640" s="39"/>
      <c r="DL640" s="39"/>
      <c r="DM640" s="39"/>
      <c r="DN640" s="39"/>
      <c r="DO640" s="39"/>
      <c r="DP640" s="39"/>
      <c r="DQ640" s="39"/>
      <c r="DR640" s="39"/>
      <c r="DS640" s="39"/>
      <c r="DT640" s="39"/>
      <c r="DU640" s="39"/>
      <c r="DV640" s="39"/>
      <c r="DW640" s="39"/>
      <c r="DX640" s="39"/>
      <c r="DY640" s="39"/>
      <c r="DZ640" s="39"/>
      <c r="EA640" s="39"/>
      <c r="EB640" s="39"/>
      <c r="EC640" s="39"/>
      <c r="ED640" s="39"/>
      <c r="EE640" s="39"/>
      <c r="EF640" s="39"/>
      <c r="EG640" s="39"/>
      <c r="EH640" s="39"/>
      <c r="EI640" s="39"/>
      <c r="EJ640" s="39"/>
      <c r="EK640" s="39"/>
      <c r="EL640" s="39"/>
      <c r="EM640" s="39"/>
      <c r="EN640" s="39"/>
      <c r="EO640" s="39"/>
      <c r="EP640" s="39"/>
      <c r="EQ640" s="39"/>
    </row>
    <row r="641" spans="1:147" s="54" customFormat="1" ht="17.25" x14ac:dyDescent="0.3">
      <c r="A641" s="89"/>
      <c r="B641" s="48"/>
      <c r="C641" s="36" t="s">
        <v>505</v>
      </c>
      <c r="D641" s="34">
        <f t="shared" si="180"/>
        <v>146589.79999999999</v>
      </c>
      <c r="E641" s="34">
        <f t="shared" si="181"/>
        <v>293179.59999999998</v>
      </c>
      <c r="F641" s="34">
        <f t="shared" si="182"/>
        <v>390906.2</v>
      </c>
      <c r="G641" s="34">
        <v>488632.7</v>
      </c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  <c r="AP641" s="39"/>
      <c r="AQ641" s="39"/>
      <c r="AR641" s="39"/>
      <c r="AS641" s="39"/>
      <c r="AT641" s="39"/>
      <c r="AU641" s="39"/>
      <c r="AV641" s="39"/>
      <c r="AW641" s="39"/>
      <c r="AX641" s="39"/>
      <c r="AY641" s="39"/>
      <c r="AZ641" s="39"/>
      <c r="BA641" s="39"/>
      <c r="BB641" s="39"/>
      <c r="BC641" s="39"/>
      <c r="BD641" s="39"/>
      <c r="BE641" s="39"/>
      <c r="BF641" s="39"/>
      <c r="BG641" s="39"/>
      <c r="BH641" s="39"/>
      <c r="BI641" s="39"/>
      <c r="BJ641" s="39"/>
      <c r="BK641" s="39"/>
      <c r="BL641" s="39"/>
      <c r="BM641" s="39"/>
      <c r="BN641" s="39"/>
      <c r="BO641" s="39"/>
      <c r="BP641" s="39"/>
      <c r="BQ641" s="39"/>
      <c r="BR641" s="39"/>
      <c r="BS641" s="39"/>
      <c r="BT641" s="39"/>
      <c r="BU641" s="39"/>
      <c r="BV641" s="39"/>
      <c r="BW641" s="39"/>
      <c r="BX641" s="39"/>
      <c r="BY641" s="39"/>
      <c r="BZ641" s="39"/>
      <c r="CA641" s="39"/>
      <c r="CB641" s="39"/>
      <c r="CC641" s="39"/>
      <c r="CD641" s="39"/>
      <c r="CE641" s="39"/>
      <c r="CF641" s="39"/>
      <c r="CG641" s="39"/>
      <c r="CH641" s="39"/>
      <c r="CI641" s="39"/>
      <c r="CJ641" s="39"/>
      <c r="CK641" s="39"/>
      <c r="CL641" s="39"/>
      <c r="CM641" s="39"/>
      <c r="CN641" s="39"/>
      <c r="CO641" s="39"/>
      <c r="CP641" s="39"/>
      <c r="CQ641" s="39"/>
      <c r="CR641" s="39"/>
      <c r="CS641" s="39"/>
      <c r="CT641" s="39"/>
      <c r="CU641" s="39"/>
      <c r="CV641" s="39"/>
      <c r="CW641" s="39"/>
      <c r="CX641" s="39"/>
      <c r="CY641" s="39"/>
      <c r="CZ641" s="39"/>
      <c r="DA641" s="39"/>
      <c r="DB641" s="39"/>
      <c r="DC641" s="39"/>
      <c r="DD641" s="39"/>
      <c r="DE641" s="39"/>
      <c r="DF641" s="39"/>
      <c r="DG641" s="39"/>
      <c r="DH641" s="39"/>
      <c r="DI641" s="39"/>
      <c r="DJ641" s="39"/>
      <c r="DK641" s="39"/>
      <c r="DL641" s="39"/>
      <c r="DM641" s="39"/>
      <c r="DN641" s="39"/>
      <c r="DO641" s="39"/>
      <c r="DP641" s="39"/>
      <c r="DQ641" s="39"/>
      <c r="DR641" s="39"/>
      <c r="DS641" s="39"/>
      <c r="DT641" s="39"/>
      <c r="DU641" s="39"/>
      <c r="DV641" s="39"/>
      <c r="DW641" s="39"/>
      <c r="DX641" s="39"/>
      <c r="DY641" s="39"/>
      <c r="DZ641" s="39"/>
      <c r="EA641" s="39"/>
      <c r="EB641" s="39"/>
      <c r="EC641" s="39"/>
      <c r="ED641" s="39"/>
      <c r="EE641" s="39"/>
      <c r="EF641" s="39"/>
      <c r="EG641" s="39"/>
      <c r="EH641" s="39"/>
      <c r="EI641" s="39"/>
      <c r="EJ641" s="39"/>
      <c r="EK641" s="39"/>
      <c r="EL641" s="39"/>
      <c r="EM641" s="39"/>
      <c r="EN641" s="39"/>
      <c r="EO641" s="39"/>
      <c r="EP641" s="39"/>
      <c r="EQ641" s="39"/>
    </row>
    <row r="642" spans="1:147" s="54" customFormat="1" ht="17.850000000000001" customHeight="1" x14ac:dyDescent="0.3">
      <c r="A642" s="89"/>
      <c r="B642" s="48"/>
      <c r="C642" s="36" t="s">
        <v>506</v>
      </c>
      <c r="D642" s="34">
        <f t="shared" si="180"/>
        <v>147962.1</v>
      </c>
      <c r="E642" s="34">
        <f t="shared" si="181"/>
        <v>295924.3</v>
      </c>
      <c r="F642" s="34">
        <f t="shared" si="182"/>
        <v>394565.7</v>
      </c>
      <c r="G642" s="34">
        <v>493207.1</v>
      </c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  <c r="AP642" s="39"/>
      <c r="AQ642" s="39"/>
      <c r="AR642" s="39"/>
      <c r="AS642" s="39"/>
      <c r="AT642" s="39"/>
      <c r="AU642" s="39"/>
      <c r="AV642" s="39"/>
      <c r="AW642" s="39"/>
      <c r="AX642" s="39"/>
      <c r="AY642" s="39"/>
      <c r="AZ642" s="39"/>
      <c r="BA642" s="39"/>
      <c r="BB642" s="39"/>
      <c r="BC642" s="39"/>
      <c r="BD642" s="39"/>
      <c r="BE642" s="39"/>
      <c r="BF642" s="39"/>
      <c r="BG642" s="39"/>
      <c r="BH642" s="39"/>
      <c r="BI642" s="39"/>
      <c r="BJ642" s="39"/>
      <c r="BK642" s="39"/>
      <c r="BL642" s="39"/>
      <c r="BM642" s="39"/>
      <c r="BN642" s="39"/>
      <c r="BO642" s="39"/>
      <c r="BP642" s="39"/>
      <c r="BQ642" s="39"/>
      <c r="BR642" s="39"/>
      <c r="BS642" s="39"/>
      <c r="BT642" s="39"/>
      <c r="BU642" s="39"/>
      <c r="BV642" s="39"/>
      <c r="BW642" s="39"/>
      <c r="BX642" s="39"/>
      <c r="BY642" s="39"/>
      <c r="BZ642" s="39"/>
      <c r="CA642" s="39"/>
      <c r="CB642" s="39"/>
      <c r="CC642" s="39"/>
      <c r="CD642" s="39"/>
      <c r="CE642" s="39"/>
      <c r="CF642" s="39"/>
      <c r="CG642" s="39"/>
      <c r="CH642" s="39"/>
      <c r="CI642" s="39"/>
      <c r="CJ642" s="39"/>
      <c r="CK642" s="39"/>
      <c r="CL642" s="39"/>
      <c r="CM642" s="39"/>
      <c r="CN642" s="39"/>
      <c r="CO642" s="39"/>
      <c r="CP642" s="39"/>
      <c r="CQ642" s="39"/>
      <c r="CR642" s="39"/>
      <c r="CS642" s="39"/>
      <c r="CT642" s="39"/>
      <c r="CU642" s="39"/>
      <c r="CV642" s="39"/>
      <c r="CW642" s="39"/>
      <c r="CX642" s="39"/>
      <c r="CY642" s="39"/>
      <c r="CZ642" s="39"/>
      <c r="DA642" s="39"/>
      <c r="DB642" s="39"/>
      <c r="DC642" s="39"/>
      <c r="DD642" s="39"/>
      <c r="DE642" s="39"/>
      <c r="DF642" s="39"/>
      <c r="DG642" s="39"/>
      <c r="DH642" s="39"/>
      <c r="DI642" s="39"/>
      <c r="DJ642" s="39"/>
      <c r="DK642" s="39"/>
      <c r="DL642" s="39"/>
      <c r="DM642" s="39"/>
      <c r="DN642" s="39"/>
      <c r="DO642" s="39"/>
      <c r="DP642" s="39"/>
      <c r="DQ642" s="39"/>
      <c r="DR642" s="39"/>
      <c r="DS642" s="39"/>
      <c r="DT642" s="39"/>
      <c r="DU642" s="39"/>
      <c r="DV642" s="39"/>
      <c r="DW642" s="39"/>
      <c r="DX642" s="39"/>
      <c r="DY642" s="39"/>
      <c r="DZ642" s="39"/>
      <c r="EA642" s="39"/>
      <c r="EB642" s="39"/>
      <c r="EC642" s="39"/>
      <c r="ED642" s="39"/>
      <c r="EE642" s="39"/>
      <c r="EF642" s="39"/>
      <c r="EG642" s="39"/>
      <c r="EH642" s="39"/>
      <c r="EI642" s="39"/>
      <c r="EJ642" s="39"/>
      <c r="EK642" s="39"/>
      <c r="EL642" s="39"/>
      <c r="EM642" s="39"/>
      <c r="EN642" s="39"/>
      <c r="EO642" s="39"/>
      <c r="EP642" s="39"/>
      <c r="EQ642" s="39"/>
    </row>
    <row r="643" spans="1:147" s="54" customFormat="1" ht="17.850000000000001" customHeight="1" x14ac:dyDescent="0.3">
      <c r="A643" s="89"/>
      <c r="B643" s="48"/>
      <c r="C643" s="36" t="s">
        <v>507</v>
      </c>
      <c r="D643" s="34">
        <f t="shared" si="180"/>
        <v>148045.6</v>
      </c>
      <c r="E643" s="34">
        <f t="shared" si="181"/>
        <v>296091.09999999998</v>
      </c>
      <c r="F643" s="34">
        <f t="shared" si="182"/>
        <v>394788.2</v>
      </c>
      <c r="G643" s="34">
        <v>493485.2</v>
      </c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  <c r="AP643" s="39"/>
      <c r="AQ643" s="39"/>
      <c r="AR643" s="39"/>
      <c r="AS643" s="39"/>
      <c r="AT643" s="39"/>
      <c r="AU643" s="39"/>
      <c r="AV643" s="39"/>
      <c r="AW643" s="39"/>
      <c r="AX643" s="39"/>
      <c r="AY643" s="39"/>
      <c r="AZ643" s="39"/>
      <c r="BA643" s="39"/>
      <c r="BB643" s="39"/>
      <c r="BC643" s="39"/>
      <c r="BD643" s="39"/>
      <c r="BE643" s="39"/>
      <c r="BF643" s="39"/>
      <c r="BG643" s="39"/>
      <c r="BH643" s="39"/>
      <c r="BI643" s="39"/>
      <c r="BJ643" s="39"/>
      <c r="BK643" s="39"/>
      <c r="BL643" s="39"/>
      <c r="BM643" s="39"/>
      <c r="BN643" s="39"/>
      <c r="BO643" s="39"/>
      <c r="BP643" s="39"/>
      <c r="BQ643" s="39"/>
      <c r="BR643" s="39"/>
      <c r="BS643" s="39"/>
      <c r="BT643" s="39"/>
      <c r="BU643" s="39"/>
      <c r="BV643" s="39"/>
      <c r="BW643" s="39"/>
      <c r="BX643" s="39"/>
      <c r="BY643" s="39"/>
      <c r="BZ643" s="39"/>
      <c r="CA643" s="39"/>
      <c r="CB643" s="39"/>
      <c r="CC643" s="39"/>
      <c r="CD643" s="39"/>
      <c r="CE643" s="39"/>
      <c r="CF643" s="39"/>
      <c r="CG643" s="39"/>
      <c r="CH643" s="39"/>
      <c r="CI643" s="39"/>
      <c r="CJ643" s="39"/>
      <c r="CK643" s="39"/>
      <c r="CL643" s="39"/>
      <c r="CM643" s="39"/>
      <c r="CN643" s="39"/>
      <c r="CO643" s="39"/>
      <c r="CP643" s="39"/>
      <c r="CQ643" s="39"/>
      <c r="CR643" s="39"/>
      <c r="CS643" s="39"/>
      <c r="CT643" s="39"/>
      <c r="CU643" s="39"/>
      <c r="CV643" s="39"/>
      <c r="CW643" s="39"/>
      <c r="CX643" s="39"/>
      <c r="CY643" s="39"/>
      <c r="CZ643" s="39"/>
      <c r="DA643" s="39"/>
      <c r="DB643" s="39"/>
      <c r="DC643" s="39"/>
      <c r="DD643" s="39"/>
      <c r="DE643" s="39"/>
      <c r="DF643" s="39"/>
      <c r="DG643" s="39"/>
      <c r="DH643" s="39"/>
      <c r="DI643" s="39"/>
      <c r="DJ643" s="39"/>
      <c r="DK643" s="39"/>
      <c r="DL643" s="39"/>
      <c r="DM643" s="39"/>
      <c r="DN643" s="39"/>
      <c r="DO643" s="39"/>
      <c r="DP643" s="39"/>
      <c r="DQ643" s="39"/>
      <c r="DR643" s="39"/>
      <c r="DS643" s="39"/>
      <c r="DT643" s="39"/>
      <c r="DU643" s="39"/>
      <c r="DV643" s="39"/>
      <c r="DW643" s="39"/>
      <c r="DX643" s="39"/>
      <c r="DY643" s="39"/>
      <c r="DZ643" s="39"/>
      <c r="EA643" s="39"/>
      <c r="EB643" s="39"/>
      <c r="EC643" s="39"/>
      <c r="ED643" s="39"/>
      <c r="EE643" s="39"/>
      <c r="EF643" s="39"/>
      <c r="EG643" s="39"/>
      <c r="EH643" s="39"/>
      <c r="EI643" s="39"/>
      <c r="EJ643" s="39"/>
      <c r="EK643" s="39"/>
      <c r="EL643" s="39"/>
      <c r="EM643" s="39"/>
      <c r="EN643" s="39"/>
      <c r="EO643" s="39"/>
      <c r="EP643" s="39"/>
      <c r="EQ643" s="39"/>
    </row>
    <row r="644" spans="1:147" s="54" customFormat="1" ht="17.850000000000001" customHeight="1" x14ac:dyDescent="0.3">
      <c r="A644" s="89"/>
      <c r="B644" s="48"/>
      <c r="C644" s="36" t="s">
        <v>508</v>
      </c>
      <c r="D644" s="34">
        <f t="shared" si="180"/>
        <v>165689.79999999999</v>
      </c>
      <c r="E644" s="34">
        <f t="shared" si="181"/>
        <v>331379.59999999998</v>
      </c>
      <c r="F644" s="34">
        <f t="shared" si="182"/>
        <v>441839.4</v>
      </c>
      <c r="G644" s="34">
        <v>552299.30000000005</v>
      </c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  <c r="AP644" s="39"/>
      <c r="AQ644" s="39"/>
      <c r="AR644" s="39"/>
      <c r="AS644" s="39"/>
      <c r="AT644" s="39"/>
      <c r="AU644" s="39"/>
      <c r="AV644" s="39"/>
      <c r="AW644" s="39"/>
      <c r="AX644" s="39"/>
      <c r="AY644" s="39"/>
      <c r="AZ644" s="39"/>
      <c r="BA644" s="39"/>
      <c r="BB644" s="39"/>
      <c r="BC644" s="39"/>
      <c r="BD644" s="39"/>
      <c r="BE644" s="39"/>
      <c r="BF644" s="39"/>
      <c r="BG644" s="39"/>
      <c r="BH644" s="39"/>
      <c r="BI644" s="39"/>
      <c r="BJ644" s="39"/>
      <c r="BK644" s="39"/>
      <c r="BL644" s="39"/>
      <c r="BM644" s="39"/>
      <c r="BN644" s="39"/>
      <c r="BO644" s="39"/>
      <c r="BP644" s="39"/>
      <c r="BQ644" s="39"/>
      <c r="BR644" s="39"/>
      <c r="BS644" s="39"/>
      <c r="BT644" s="39"/>
      <c r="BU644" s="39"/>
      <c r="BV644" s="39"/>
      <c r="BW644" s="39"/>
      <c r="BX644" s="39"/>
      <c r="BY644" s="39"/>
      <c r="BZ644" s="39"/>
      <c r="CA644" s="39"/>
      <c r="CB644" s="39"/>
      <c r="CC644" s="39"/>
      <c r="CD644" s="39"/>
      <c r="CE644" s="39"/>
      <c r="CF644" s="39"/>
      <c r="CG644" s="39"/>
      <c r="CH644" s="39"/>
      <c r="CI644" s="39"/>
      <c r="CJ644" s="39"/>
      <c r="CK644" s="39"/>
      <c r="CL644" s="39"/>
      <c r="CM644" s="39"/>
      <c r="CN644" s="39"/>
      <c r="CO644" s="39"/>
      <c r="CP644" s="39"/>
      <c r="CQ644" s="39"/>
      <c r="CR644" s="39"/>
      <c r="CS644" s="39"/>
      <c r="CT644" s="39"/>
      <c r="CU644" s="39"/>
      <c r="CV644" s="39"/>
      <c r="CW644" s="39"/>
      <c r="CX644" s="39"/>
      <c r="CY644" s="39"/>
      <c r="CZ644" s="39"/>
      <c r="DA644" s="39"/>
      <c r="DB644" s="39"/>
      <c r="DC644" s="39"/>
      <c r="DD644" s="39"/>
      <c r="DE644" s="39"/>
      <c r="DF644" s="39"/>
      <c r="DG644" s="39"/>
      <c r="DH644" s="39"/>
      <c r="DI644" s="39"/>
      <c r="DJ644" s="39"/>
      <c r="DK644" s="39"/>
      <c r="DL644" s="39"/>
      <c r="DM644" s="39"/>
      <c r="DN644" s="39"/>
      <c r="DO644" s="39"/>
      <c r="DP644" s="39"/>
      <c r="DQ644" s="39"/>
      <c r="DR644" s="39"/>
      <c r="DS644" s="39"/>
      <c r="DT644" s="39"/>
      <c r="DU644" s="39"/>
      <c r="DV644" s="39"/>
      <c r="DW644" s="39"/>
      <c r="DX644" s="39"/>
      <c r="DY644" s="39"/>
      <c r="DZ644" s="39"/>
      <c r="EA644" s="39"/>
      <c r="EB644" s="39"/>
      <c r="EC644" s="39"/>
      <c r="ED644" s="39"/>
      <c r="EE644" s="39"/>
      <c r="EF644" s="39"/>
      <c r="EG644" s="39"/>
      <c r="EH644" s="39"/>
      <c r="EI644" s="39"/>
      <c r="EJ644" s="39"/>
      <c r="EK644" s="39"/>
      <c r="EL644" s="39"/>
      <c r="EM644" s="39"/>
      <c r="EN644" s="39"/>
      <c r="EO644" s="39"/>
      <c r="EP644" s="39"/>
      <c r="EQ644" s="39"/>
    </row>
    <row r="645" spans="1:147" s="54" customFormat="1" ht="17.25" x14ac:dyDescent="0.3">
      <c r="A645" s="89"/>
      <c r="B645" s="48"/>
      <c r="C645" s="36" t="s">
        <v>509</v>
      </c>
      <c r="D645" s="34">
        <f t="shared" si="180"/>
        <v>132007.29999999999</v>
      </c>
      <c r="E645" s="34">
        <f t="shared" si="181"/>
        <v>264014.59999999998</v>
      </c>
      <c r="F645" s="34">
        <f t="shared" si="182"/>
        <v>352019.4</v>
      </c>
      <c r="G645" s="34">
        <v>440024.3</v>
      </c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  <c r="AP645" s="39"/>
      <c r="AQ645" s="39"/>
      <c r="AR645" s="39"/>
      <c r="AS645" s="39"/>
      <c r="AT645" s="39"/>
      <c r="AU645" s="39"/>
      <c r="AV645" s="39"/>
      <c r="AW645" s="39"/>
      <c r="AX645" s="39"/>
      <c r="AY645" s="39"/>
      <c r="AZ645" s="39"/>
      <c r="BA645" s="39"/>
      <c r="BB645" s="39"/>
      <c r="BC645" s="39"/>
      <c r="BD645" s="39"/>
      <c r="BE645" s="39"/>
      <c r="BF645" s="39"/>
      <c r="BG645" s="39"/>
      <c r="BH645" s="39"/>
      <c r="BI645" s="39"/>
      <c r="BJ645" s="39"/>
      <c r="BK645" s="39"/>
      <c r="BL645" s="39"/>
      <c r="BM645" s="39"/>
      <c r="BN645" s="39"/>
      <c r="BO645" s="39"/>
      <c r="BP645" s="39"/>
      <c r="BQ645" s="39"/>
      <c r="BR645" s="39"/>
      <c r="BS645" s="39"/>
      <c r="BT645" s="39"/>
      <c r="BU645" s="39"/>
      <c r="BV645" s="39"/>
      <c r="BW645" s="39"/>
      <c r="BX645" s="39"/>
      <c r="BY645" s="39"/>
      <c r="BZ645" s="39"/>
      <c r="CA645" s="39"/>
      <c r="CB645" s="39"/>
      <c r="CC645" s="39"/>
      <c r="CD645" s="39"/>
      <c r="CE645" s="39"/>
      <c r="CF645" s="39"/>
      <c r="CG645" s="39"/>
      <c r="CH645" s="39"/>
      <c r="CI645" s="39"/>
      <c r="CJ645" s="39"/>
      <c r="CK645" s="39"/>
      <c r="CL645" s="39"/>
      <c r="CM645" s="39"/>
      <c r="CN645" s="39"/>
      <c r="CO645" s="39"/>
      <c r="CP645" s="39"/>
      <c r="CQ645" s="39"/>
      <c r="CR645" s="39"/>
      <c r="CS645" s="39"/>
      <c r="CT645" s="39"/>
      <c r="CU645" s="39"/>
      <c r="CV645" s="39"/>
      <c r="CW645" s="39"/>
      <c r="CX645" s="39"/>
      <c r="CY645" s="39"/>
      <c r="CZ645" s="39"/>
      <c r="DA645" s="39"/>
      <c r="DB645" s="39"/>
      <c r="DC645" s="39"/>
      <c r="DD645" s="39"/>
      <c r="DE645" s="39"/>
      <c r="DF645" s="39"/>
      <c r="DG645" s="39"/>
      <c r="DH645" s="39"/>
      <c r="DI645" s="39"/>
      <c r="DJ645" s="39"/>
      <c r="DK645" s="39"/>
      <c r="DL645" s="39"/>
      <c r="DM645" s="39"/>
      <c r="DN645" s="39"/>
      <c r="DO645" s="39"/>
      <c r="DP645" s="39"/>
      <c r="DQ645" s="39"/>
      <c r="DR645" s="39"/>
      <c r="DS645" s="39"/>
      <c r="DT645" s="39"/>
      <c r="DU645" s="39"/>
      <c r="DV645" s="39"/>
      <c r="DW645" s="39"/>
      <c r="DX645" s="39"/>
      <c r="DY645" s="39"/>
      <c r="DZ645" s="39"/>
      <c r="EA645" s="39"/>
      <c r="EB645" s="39"/>
      <c r="EC645" s="39"/>
      <c r="ED645" s="39"/>
      <c r="EE645" s="39"/>
      <c r="EF645" s="39"/>
      <c r="EG645" s="39"/>
      <c r="EH645" s="39"/>
      <c r="EI645" s="39"/>
      <c r="EJ645" s="39"/>
      <c r="EK645" s="39"/>
      <c r="EL645" s="39"/>
      <c r="EM645" s="39"/>
      <c r="EN645" s="39"/>
      <c r="EO645" s="39"/>
      <c r="EP645" s="39"/>
      <c r="EQ645" s="39"/>
    </row>
    <row r="646" spans="1:147" s="54" customFormat="1" ht="17.25" x14ac:dyDescent="0.3">
      <c r="A646" s="89"/>
      <c r="B646" s="48"/>
      <c r="C646" s="36" t="s">
        <v>510</v>
      </c>
      <c r="D646" s="34">
        <f t="shared" si="180"/>
        <v>139275.79999999999</v>
      </c>
      <c r="E646" s="34">
        <f t="shared" si="181"/>
        <v>278551.59999999998</v>
      </c>
      <c r="F646" s="34">
        <f t="shared" si="182"/>
        <v>371402.1</v>
      </c>
      <c r="G646" s="34">
        <v>464252.6</v>
      </c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  <c r="AP646" s="39"/>
      <c r="AQ646" s="39"/>
      <c r="AR646" s="39"/>
      <c r="AS646" s="39"/>
      <c r="AT646" s="39"/>
      <c r="AU646" s="39"/>
      <c r="AV646" s="39"/>
      <c r="AW646" s="39"/>
      <c r="AX646" s="39"/>
      <c r="AY646" s="39"/>
      <c r="AZ646" s="39"/>
      <c r="BA646" s="39"/>
      <c r="BB646" s="39"/>
      <c r="BC646" s="39"/>
      <c r="BD646" s="39"/>
      <c r="BE646" s="39"/>
      <c r="BF646" s="39"/>
      <c r="BG646" s="39"/>
      <c r="BH646" s="39"/>
      <c r="BI646" s="39"/>
      <c r="BJ646" s="39"/>
      <c r="BK646" s="39"/>
      <c r="BL646" s="39"/>
      <c r="BM646" s="39"/>
      <c r="BN646" s="39"/>
      <c r="BO646" s="39"/>
      <c r="BP646" s="39"/>
      <c r="BQ646" s="39"/>
      <c r="BR646" s="39"/>
      <c r="BS646" s="39"/>
      <c r="BT646" s="39"/>
      <c r="BU646" s="39"/>
      <c r="BV646" s="39"/>
      <c r="BW646" s="39"/>
      <c r="BX646" s="39"/>
      <c r="BY646" s="39"/>
      <c r="BZ646" s="39"/>
      <c r="CA646" s="39"/>
      <c r="CB646" s="39"/>
      <c r="CC646" s="39"/>
      <c r="CD646" s="39"/>
      <c r="CE646" s="39"/>
      <c r="CF646" s="39"/>
      <c r="CG646" s="39"/>
      <c r="CH646" s="39"/>
      <c r="CI646" s="39"/>
      <c r="CJ646" s="39"/>
      <c r="CK646" s="39"/>
      <c r="CL646" s="39"/>
      <c r="CM646" s="39"/>
      <c r="CN646" s="39"/>
      <c r="CO646" s="39"/>
      <c r="CP646" s="39"/>
      <c r="CQ646" s="39"/>
      <c r="CR646" s="39"/>
      <c r="CS646" s="39"/>
      <c r="CT646" s="39"/>
      <c r="CU646" s="39"/>
      <c r="CV646" s="39"/>
      <c r="CW646" s="39"/>
      <c r="CX646" s="39"/>
      <c r="CY646" s="39"/>
      <c r="CZ646" s="39"/>
      <c r="DA646" s="39"/>
      <c r="DB646" s="39"/>
      <c r="DC646" s="39"/>
      <c r="DD646" s="39"/>
      <c r="DE646" s="39"/>
      <c r="DF646" s="39"/>
      <c r="DG646" s="39"/>
      <c r="DH646" s="39"/>
      <c r="DI646" s="39"/>
      <c r="DJ646" s="39"/>
      <c r="DK646" s="39"/>
      <c r="DL646" s="39"/>
      <c r="DM646" s="39"/>
      <c r="DN646" s="39"/>
      <c r="DO646" s="39"/>
      <c r="DP646" s="39"/>
      <c r="DQ646" s="39"/>
      <c r="DR646" s="39"/>
      <c r="DS646" s="39"/>
      <c r="DT646" s="39"/>
      <c r="DU646" s="39"/>
      <c r="DV646" s="39"/>
      <c r="DW646" s="39"/>
      <c r="DX646" s="39"/>
      <c r="DY646" s="39"/>
      <c r="DZ646" s="39"/>
      <c r="EA646" s="39"/>
      <c r="EB646" s="39"/>
      <c r="EC646" s="39"/>
      <c r="ED646" s="39"/>
      <c r="EE646" s="39"/>
      <c r="EF646" s="39"/>
      <c r="EG646" s="39"/>
      <c r="EH646" s="39"/>
      <c r="EI646" s="39"/>
      <c r="EJ646" s="39"/>
      <c r="EK646" s="39"/>
      <c r="EL646" s="39"/>
      <c r="EM646" s="39"/>
      <c r="EN646" s="39"/>
      <c r="EO646" s="39"/>
      <c r="EP646" s="39"/>
      <c r="EQ646" s="39"/>
    </row>
    <row r="647" spans="1:147" s="54" customFormat="1" ht="17.850000000000001" customHeight="1" x14ac:dyDescent="0.3">
      <c r="A647" s="48"/>
      <c r="B647" s="48"/>
      <c r="C647" s="36" t="s">
        <v>511</v>
      </c>
      <c r="D647" s="34">
        <v>0</v>
      </c>
      <c r="E647" s="34">
        <f>+ROUND(G647*0.3,1)</f>
        <v>126486.2</v>
      </c>
      <c r="F647" s="34">
        <f>+ROUND(G647*0.65,1)</f>
        <v>274053.5</v>
      </c>
      <c r="G647" s="34">
        <v>421620.8</v>
      </c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  <c r="AP647" s="39"/>
      <c r="AQ647" s="39"/>
      <c r="AR647" s="39"/>
      <c r="AS647" s="39"/>
      <c r="AT647" s="39"/>
      <c r="AU647" s="39"/>
      <c r="AV647" s="39"/>
      <c r="AW647" s="39"/>
      <c r="AX647" s="39"/>
      <c r="AY647" s="39"/>
      <c r="AZ647" s="39"/>
      <c r="BA647" s="39"/>
      <c r="BB647" s="39"/>
      <c r="BC647" s="39"/>
      <c r="BD647" s="39"/>
      <c r="BE647" s="39"/>
      <c r="BF647" s="39"/>
      <c r="BG647" s="39"/>
      <c r="BH647" s="39"/>
      <c r="BI647" s="39"/>
      <c r="BJ647" s="39"/>
      <c r="BK647" s="39"/>
      <c r="BL647" s="39"/>
      <c r="BM647" s="39"/>
      <c r="BN647" s="39"/>
      <c r="BO647" s="39"/>
      <c r="BP647" s="39"/>
      <c r="BQ647" s="39"/>
      <c r="BR647" s="39"/>
      <c r="BS647" s="39"/>
      <c r="BT647" s="39"/>
      <c r="BU647" s="39"/>
      <c r="BV647" s="39"/>
      <c r="BW647" s="39"/>
      <c r="BX647" s="39"/>
      <c r="BY647" s="39"/>
      <c r="BZ647" s="39"/>
      <c r="CA647" s="39"/>
      <c r="CB647" s="39"/>
      <c r="CC647" s="39"/>
      <c r="CD647" s="39"/>
      <c r="CE647" s="39"/>
      <c r="CF647" s="39"/>
      <c r="CG647" s="39"/>
      <c r="CH647" s="39"/>
      <c r="CI647" s="39"/>
      <c r="CJ647" s="39"/>
      <c r="CK647" s="39"/>
      <c r="CL647" s="39"/>
      <c r="CM647" s="39"/>
      <c r="CN647" s="39"/>
      <c r="CO647" s="39"/>
      <c r="CP647" s="39"/>
      <c r="CQ647" s="39"/>
      <c r="CR647" s="39"/>
      <c r="CS647" s="39"/>
      <c r="CT647" s="39"/>
      <c r="CU647" s="39"/>
      <c r="CV647" s="39"/>
      <c r="CW647" s="39"/>
      <c r="CX647" s="39"/>
      <c r="CY647" s="39"/>
      <c r="CZ647" s="39"/>
      <c r="DA647" s="39"/>
      <c r="DB647" s="39"/>
      <c r="DC647" s="39"/>
      <c r="DD647" s="39"/>
      <c r="DE647" s="39"/>
      <c r="DF647" s="39"/>
      <c r="DG647" s="39"/>
      <c r="DH647" s="39"/>
      <c r="DI647" s="39"/>
      <c r="DJ647" s="39"/>
      <c r="DK647" s="39"/>
      <c r="DL647" s="39"/>
      <c r="DM647" s="39"/>
      <c r="DN647" s="39"/>
      <c r="DO647" s="39"/>
      <c r="DP647" s="39"/>
      <c r="DQ647" s="39"/>
      <c r="DR647" s="39"/>
      <c r="DS647" s="39"/>
      <c r="DT647" s="39"/>
      <c r="DU647" s="39"/>
      <c r="DV647" s="39"/>
      <c r="DW647" s="39"/>
      <c r="DX647" s="39"/>
      <c r="DY647" s="39"/>
      <c r="DZ647" s="39"/>
      <c r="EA647" s="39"/>
      <c r="EB647" s="39"/>
      <c r="EC647" s="39"/>
      <c r="ED647" s="39"/>
      <c r="EE647" s="39"/>
      <c r="EF647" s="39"/>
      <c r="EG647" s="39"/>
      <c r="EH647" s="39"/>
      <c r="EI647" s="39"/>
      <c r="EJ647" s="39"/>
      <c r="EK647" s="39"/>
      <c r="EL647" s="39"/>
      <c r="EM647" s="39"/>
      <c r="EN647" s="39"/>
      <c r="EO647" s="39"/>
      <c r="EP647" s="39"/>
      <c r="EQ647" s="39"/>
    </row>
    <row r="648" spans="1:147" s="54" customFormat="1" ht="17.850000000000001" customHeight="1" x14ac:dyDescent="0.3">
      <c r="A648" s="42"/>
      <c r="B648" s="42"/>
      <c r="C648" s="36" t="s">
        <v>381</v>
      </c>
      <c r="D648" s="34">
        <f>SUM(D649:D651)</f>
        <v>301083</v>
      </c>
      <c r="E648" s="34">
        <f t="shared" ref="E648:G648" si="183">SUM(E649:E651)</f>
        <v>697348.3</v>
      </c>
      <c r="F648" s="34">
        <f t="shared" si="183"/>
        <v>1009116.4</v>
      </c>
      <c r="G648" s="34">
        <f t="shared" si="183"/>
        <v>1320884.6000000001</v>
      </c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  <c r="AM648" s="39"/>
      <c r="AN648" s="39"/>
      <c r="AO648" s="39"/>
      <c r="AP648" s="39"/>
      <c r="AQ648" s="39"/>
      <c r="AR648" s="39"/>
      <c r="AS648" s="39"/>
      <c r="AT648" s="39"/>
      <c r="AU648" s="39"/>
      <c r="AV648" s="39"/>
      <c r="AW648" s="39"/>
      <c r="AX648" s="39"/>
      <c r="AY648" s="39"/>
      <c r="AZ648" s="39"/>
      <c r="BA648" s="39"/>
      <c r="BB648" s="39"/>
      <c r="BC648" s="39"/>
      <c r="BD648" s="39"/>
      <c r="BE648" s="39"/>
      <c r="BF648" s="39"/>
      <c r="BG648" s="39"/>
      <c r="BH648" s="39"/>
      <c r="BI648" s="39"/>
      <c r="BJ648" s="39"/>
      <c r="BK648" s="39"/>
      <c r="BL648" s="39"/>
      <c r="BM648" s="39"/>
      <c r="BN648" s="39"/>
      <c r="BO648" s="39"/>
      <c r="BP648" s="39"/>
      <c r="BQ648" s="39"/>
      <c r="BR648" s="39"/>
      <c r="BS648" s="39"/>
      <c r="BT648" s="39"/>
      <c r="BU648" s="39"/>
      <c r="BV648" s="39"/>
      <c r="BW648" s="39"/>
      <c r="BX648" s="39"/>
      <c r="BY648" s="39"/>
      <c r="BZ648" s="39"/>
      <c r="CA648" s="39"/>
      <c r="CB648" s="39"/>
      <c r="CC648" s="39"/>
      <c r="CD648" s="39"/>
      <c r="CE648" s="39"/>
      <c r="CF648" s="39"/>
      <c r="CG648" s="39"/>
      <c r="CH648" s="39"/>
      <c r="CI648" s="39"/>
      <c r="CJ648" s="39"/>
      <c r="CK648" s="39"/>
      <c r="CL648" s="39"/>
      <c r="CM648" s="39"/>
      <c r="CN648" s="39"/>
      <c r="CO648" s="39"/>
      <c r="CP648" s="39"/>
      <c r="CQ648" s="39"/>
      <c r="CR648" s="39"/>
      <c r="CS648" s="39"/>
      <c r="CT648" s="39"/>
      <c r="CU648" s="39"/>
      <c r="CV648" s="39"/>
      <c r="CW648" s="39"/>
      <c r="CX648" s="39"/>
      <c r="CY648" s="39"/>
      <c r="CZ648" s="39"/>
      <c r="DA648" s="39"/>
      <c r="DB648" s="39"/>
      <c r="DC648" s="39"/>
      <c r="DD648" s="39"/>
      <c r="DE648" s="39"/>
      <c r="DF648" s="39"/>
      <c r="DG648" s="39"/>
      <c r="DH648" s="39"/>
      <c r="DI648" s="39"/>
      <c r="DJ648" s="39"/>
      <c r="DK648" s="39"/>
      <c r="DL648" s="39"/>
      <c r="DM648" s="39"/>
      <c r="DN648" s="39"/>
      <c r="DO648" s="39"/>
      <c r="DP648" s="39"/>
      <c r="DQ648" s="39"/>
      <c r="DR648" s="39"/>
      <c r="DS648" s="39"/>
      <c r="DT648" s="39"/>
      <c r="DU648" s="39"/>
      <c r="DV648" s="39"/>
      <c r="DW648" s="39"/>
      <c r="DX648" s="39"/>
      <c r="DY648" s="39"/>
      <c r="DZ648" s="39"/>
      <c r="EA648" s="39"/>
      <c r="EB648" s="39"/>
      <c r="EC648" s="39"/>
      <c r="ED648" s="39"/>
      <c r="EE648" s="39"/>
      <c r="EF648" s="39"/>
      <c r="EG648" s="39"/>
      <c r="EH648" s="39"/>
      <c r="EI648" s="39"/>
      <c r="EJ648" s="39"/>
      <c r="EK648" s="39"/>
      <c r="EL648" s="39"/>
      <c r="EM648" s="39"/>
      <c r="EN648" s="39"/>
      <c r="EO648" s="39"/>
      <c r="EP648" s="39"/>
      <c r="EQ648" s="39"/>
    </row>
    <row r="649" spans="1:147" s="54" customFormat="1" ht="17.25" x14ac:dyDescent="0.3">
      <c r="A649" s="48"/>
      <c r="B649" s="47"/>
      <c r="C649" s="36" t="s">
        <v>512</v>
      </c>
      <c r="D649" s="34">
        <v>0</v>
      </c>
      <c r="E649" s="34">
        <f>+ROUND(G649*0.3,1)</f>
        <v>95182.399999999994</v>
      </c>
      <c r="F649" s="34">
        <f>+ROUND(G649*0.65,1)</f>
        <v>206228.6</v>
      </c>
      <c r="G649" s="34">
        <v>317274.8</v>
      </c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  <c r="AM649" s="39"/>
      <c r="AN649" s="39"/>
      <c r="AO649" s="39"/>
      <c r="AP649" s="39"/>
      <c r="AQ649" s="39"/>
      <c r="AR649" s="39"/>
      <c r="AS649" s="39"/>
      <c r="AT649" s="39"/>
      <c r="AU649" s="39"/>
      <c r="AV649" s="39"/>
      <c r="AW649" s="39"/>
      <c r="AX649" s="39"/>
      <c r="AY649" s="39"/>
      <c r="AZ649" s="39"/>
      <c r="BA649" s="39"/>
      <c r="BB649" s="39"/>
      <c r="BC649" s="39"/>
      <c r="BD649" s="39"/>
      <c r="BE649" s="39"/>
      <c r="BF649" s="39"/>
      <c r="BG649" s="39"/>
      <c r="BH649" s="39"/>
      <c r="BI649" s="39"/>
      <c r="BJ649" s="39"/>
      <c r="BK649" s="39"/>
      <c r="BL649" s="39"/>
      <c r="BM649" s="39"/>
      <c r="BN649" s="39"/>
      <c r="BO649" s="39"/>
      <c r="BP649" s="39"/>
      <c r="BQ649" s="39"/>
      <c r="BR649" s="39"/>
      <c r="BS649" s="39"/>
      <c r="BT649" s="39"/>
      <c r="BU649" s="39"/>
      <c r="BV649" s="39"/>
      <c r="BW649" s="39"/>
      <c r="BX649" s="39"/>
      <c r="BY649" s="39"/>
      <c r="BZ649" s="39"/>
      <c r="CA649" s="39"/>
      <c r="CB649" s="39"/>
      <c r="CC649" s="39"/>
      <c r="CD649" s="39"/>
      <c r="CE649" s="39"/>
      <c r="CF649" s="39"/>
      <c r="CG649" s="39"/>
      <c r="CH649" s="39"/>
      <c r="CI649" s="39"/>
      <c r="CJ649" s="39"/>
      <c r="CK649" s="39"/>
      <c r="CL649" s="39"/>
      <c r="CM649" s="39"/>
      <c r="CN649" s="39"/>
      <c r="CO649" s="39"/>
      <c r="CP649" s="39"/>
      <c r="CQ649" s="39"/>
      <c r="CR649" s="39"/>
      <c r="CS649" s="39"/>
      <c r="CT649" s="39"/>
      <c r="CU649" s="39"/>
      <c r="CV649" s="39"/>
      <c r="CW649" s="39"/>
      <c r="CX649" s="39"/>
      <c r="CY649" s="39"/>
      <c r="CZ649" s="39"/>
      <c r="DA649" s="39"/>
      <c r="DB649" s="39"/>
      <c r="DC649" s="39"/>
      <c r="DD649" s="39"/>
      <c r="DE649" s="39"/>
      <c r="DF649" s="39"/>
      <c r="DG649" s="39"/>
      <c r="DH649" s="39"/>
      <c r="DI649" s="39"/>
      <c r="DJ649" s="39"/>
      <c r="DK649" s="39"/>
      <c r="DL649" s="39"/>
      <c r="DM649" s="39"/>
      <c r="DN649" s="39"/>
      <c r="DO649" s="39"/>
      <c r="DP649" s="39"/>
      <c r="DQ649" s="39"/>
      <c r="DR649" s="39"/>
      <c r="DS649" s="39"/>
      <c r="DT649" s="39"/>
      <c r="DU649" s="39"/>
      <c r="DV649" s="39"/>
      <c r="DW649" s="39"/>
      <c r="DX649" s="39"/>
      <c r="DY649" s="39"/>
      <c r="DZ649" s="39"/>
      <c r="EA649" s="39"/>
      <c r="EB649" s="39"/>
      <c r="EC649" s="39"/>
      <c r="ED649" s="39"/>
      <c r="EE649" s="39"/>
      <c r="EF649" s="39"/>
      <c r="EG649" s="39"/>
      <c r="EH649" s="39"/>
      <c r="EI649" s="39"/>
      <c r="EJ649" s="39"/>
      <c r="EK649" s="39"/>
      <c r="EL649" s="39"/>
      <c r="EM649" s="39"/>
      <c r="EN649" s="39"/>
      <c r="EO649" s="39"/>
      <c r="EP649" s="39"/>
      <c r="EQ649" s="39"/>
    </row>
    <row r="650" spans="1:147" s="54" customFormat="1" ht="17.25" x14ac:dyDescent="0.3">
      <c r="A650" s="48"/>
      <c r="B650" s="48"/>
      <c r="C650" s="36" t="s">
        <v>513</v>
      </c>
      <c r="D650" s="34">
        <f t="shared" ref="D650:D651" si="184">+ROUND(G650*0.3,1)</f>
        <v>155502.5</v>
      </c>
      <c r="E650" s="34">
        <f t="shared" ref="E650:E651" si="185">+ROUND(G650*0.6,1)</f>
        <v>311004.90000000002</v>
      </c>
      <c r="F650" s="34">
        <f t="shared" ref="F650:F661" si="186">+ROUND(G650*0.8,1)</f>
        <v>414673.2</v>
      </c>
      <c r="G650" s="34">
        <v>518341.5</v>
      </c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  <c r="AM650" s="39"/>
      <c r="AN650" s="39"/>
      <c r="AO650" s="39"/>
      <c r="AP650" s="39"/>
      <c r="AQ650" s="39"/>
      <c r="AR650" s="39"/>
      <c r="AS650" s="39"/>
      <c r="AT650" s="39"/>
      <c r="AU650" s="39"/>
      <c r="AV650" s="39"/>
      <c r="AW650" s="39"/>
      <c r="AX650" s="39"/>
      <c r="AY650" s="39"/>
      <c r="AZ650" s="39"/>
      <c r="BA650" s="39"/>
      <c r="BB650" s="39"/>
      <c r="BC650" s="39"/>
      <c r="BD650" s="39"/>
      <c r="BE650" s="39"/>
      <c r="BF650" s="39"/>
      <c r="BG650" s="39"/>
      <c r="BH650" s="39"/>
      <c r="BI650" s="39"/>
      <c r="BJ650" s="39"/>
      <c r="BK650" s="39"/>
      <c r="BL650" s="39"/>
      <c r="BM650" s="39"/>
      <c r="BN650" s="39"/>
      <c r="BO650" s="39"/>
      <c r="BP650" s="39"/>
      <c r="BQ650" s="39"/>
      <c r="BR650" s="39"/>
      <c r="BS650" s="39"/>
      <c r="BT650" s="39"/>
      <c r="BU650" s="39"/>
      <c r="BV650" s="39"/>
      <c r="BW650" s="39"/>
      <c r="BX650" s="39"/>
      <c r="BY650" s="39"/>
      <c r="BZ650" s="39"/>
      <c r="CA650" s="39"/>
      <c r="CB650" s="39"/>
      <c r="CC650" s="39"/>
      <c r="CD650" s="39"/>
      <c r="CE650" s="39"/>
      <c r="CF650" s="39"/>
      <c r="CG650" s="39"/>
      <c r="CH650" s="39"/>
      <c r="CI650" s="39"/>
      <c r="CJ650" s="39"/>
      <c r="CK650" s="39"/>
      <c r="CL650" s="39"/>
      <c r="CM650" s="39"/>
      <c r="CN650" s="39"/>
      <c r="CO650" s="39"/>
      <c r="CP650" s="39"/>
      <c r="CQ650" s="39"/>
      <c r="CR650" s="39"/>
      <c r="CS650" s="39"/>
      <c r="CT650" s="39"/>
      <c r="CU650" s="39"/>
      <c r="CV650" s="39"/>
      <c r="CW650" s="39"/>
      <c r="CX650" s="39"/>
      <c r="CY650" s="39"/>
      <c r="CZ650" s="39"/>
      <c r="DA650" s="39"/>
      <c r="DB650" s="39"/>
      <c r="DC650" s="39"/>
      <c r="DD650" s="39"/>
      <c r="DE650" s="39"/>
      <c r="DF650" s="39"/>
      <c r="DG650" s="39"/>
      <c r="DH650" s="39"/>
      <c r="DI650" s="39"/>
      <c r="DJ650" s="39"/>
      <c r="DK650" s="39"/>
      <c r="DL650" s="39"/>
      <c r="DM650" s="39"/>
      <c r="DN650" s="39"/>
      <c r="DO650" s="39"/>
      <c r="DP650" s="39"/>
      <c r="DQ650" s="39"/>
      <c r="DR650" s="39"/>
      <c r="DS650" s="39"/>
      <c r="DT650" s="39"/>
      <c r="DU650" s="39"/>
      <c r="DV650" s="39"/>
      <c r="DW650" s="39"/>
      <c r="DX650" s="39"/>
      <c r="DY650" s="39"/>
      <c r="DZ650" s="39"/>
      <c r="EA650" s="39"/>
      <c r="EB650" s="39"/>
      <c r="EC650" s="39"/>
      <c r="ED650" s="39"/>
      <c r="EE650" s="39"/>
      <c r="EF650" s="39"/>
      <c r="EG650" s="39"/>
      <c r="EH650" s="39"/>
      <c r="EI650" s="39"/>
      <c r="EJ650" s="39"/>
      <c r="EK650" s="39"/>
      <c r="EL650" s="39"/>
      <c r="EM650" s="39"/>
      <c r="EN650" s="39"/>
      <c r="EO650" s="39"/>
      <c r="EP650" s="39"/>
      <c r="EQ650" s="39"/>
    </row>
    <row r="651" spans="1:147" s="54" customFormat="1" ht="17.850000000000001" customHeight="1" x14ac:dyDescent="0.3">
      <c r="A651" s="48"/>
      <c r="B651" s="48"/>
      <c r="C651" s="36" t="s">
        <v>514</v>
      </c>
      <c r="D651" s="34">
        <f t="shared" si="184"/>
        <v>145580.5</v>
      </c>
      <c r="E651" s="34">
        <f t="shared" si="185"/>
        <v>291161</v>
      </c>
      <c r="F651" s="34">
        <f t="shared" si="186"/>
        <v>388214.6</v>
      </c>
      <c r="G651" s="34">
        <v>485268.3</v>
      </c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  <c r="AL651" s="39"/>
      <c r="AM651" s="39"/>
      <c r="AN651" s="39"/>
      <c r="AO651" s="39"/>
      <c r="AP651" s="39"/>
      <c r="AQ651" s="39"/>
      <c r="AR651" s="39"/>
      <c r="AS651" s="39"/>
      <c r="AT651" s="39"/>
      <c r="AU651" s="39"/>
      <c r="AV651" s="39"/>
      <c r="AW651" s="39"/>
      <c r="AX651" s="39"/>
      <c r="AY651" s="39"/>
      <c r="AZ651" s="39"/>
      <c r="BA651" s="39"/>
      <c r="BB651" s="39"/>
      <c r="BC651" s="39"/>
      <c r="BD651" s="39"/>
      <c r="BE651" s="39"/>
      <c r="BF651" s="39"/>
      <c r="BG651" s="39"/>
      <c r="BH651" s="39"/>
      <c r="BI651" s="39"/>
      <c r="BJ651" s="39"/>
      <c r="BK651" s="39"/>
      <c r="BL651" s="39"/>
      <c r="BM651" s="39"/>
      <c r="BN651" s="39"/>
      <c r="BO651" s="39"/>
      <c r="BP651" s="39"/>
      <c r="BQ651" s="39"/>
      <c r="BR651" s="39"/>
      <c r="BS651" s="39"/>
      <c r="BT651" s="39"/>
      <c r="BU651" s="39"/>
      <c r="BV651" s="39"/>
      <c r="BW651" s="39"/>
      <c r="BX651" s="39"/>
      <c r="BY651" s="39"/>
      <c r="BZ651" s="39"/>
      <c r="CA651" s="39"/>
      <c r="CB651" s="39"/>
      <c r="CC651" s="39"/>
      <c r="CD651" s="39"/>
      <c r="CE651" s="39"/>
      <c r="CF651" s="39"/>
      <c r="CG651" s="39"/>
      <c r="CH651" s="39"/>
      <c r="CI651" s="39"/>
      <c r="CJ651" s="39"/>
      <c r="CK651" s="39"/>
      <c r="CL651" s="39"/>
      <c r="CM651" s="39"/>
      <c r="CN651" s="39"/>
      <c r="CO651" s="39"/>
      <c r="CP651" s="39"/>
      <c r="CQ651" s="39"/>
      <c r="CR651" s="39"/>
      <c r="CS651" s="39"/>
      <c r="CT651" s="39"/>
      <c r="CU651" s="39"/>
      <c r="CV651" s="39"/>
      <c r="CW651" s="39"/>
      <c r="CX651" s="39"/>
      <c r="CY651" s="39"/>
      <c r="CZ651" s="39"/>
      <c r="DA651" s="39"/>
      <c r="DB651" s="39"/>
      <c r="DC651" s="39"/>
      <c r="DD651" s="39"/>
      <c r="DE651" s="39"/>
      <c r="DF651" s="39"/>
      <c r="DG651" s="39"/>
      <c r="DH651" s="39"/>
      <c r="DI651" s="39"/>
      <c r="DJ651" s="39"/>
      <c r="DK651" s="39"/>
      <c r="DL651" s="39"/>
      <c r="DM651" s="39"/>
      <c r="DN651" s="39"/>
      <c r="DO651" s="39"/>
      <c r="DP651" s="39"/>
      <c r="DQ651" s="39"/>
      <c r="DR651" s="39"/>
      <c r="DS651" s="39"/>
      <c r="DT651" s="39"/>
      <c r="DU651" s="39"/>
      <c r="DV651" s="39"/>
      <c r="DW651" s="39"/>
      <c r="DX651" s="39"/>
      <c r="DY651" s="39"/>
      <c r="DZ651" s="39"/>
      <c r="EA651" s="39"/>
      <c r="EB651" s="39"/>
      <c r="EC651" s="39"/>
      <c r="ED651" s="39"/>
      <c r="EE651" s="39"/>
      <c r="EF651" s="39"/>
      <c r="EG651" s="39"/>
      <c r="EH651" s="39"/>
      <c r="EI651" s="39"/>
      <c r="EJ651" s="39"/>
      <c r="EK651" s="39"/>
      <c r="EL651" s="39"/>
      <c r="EM651" s="39"/>
      <c r="EN651" s="39"/>
      <c r="EO651" s="39"/>
      <c r="EP651" s="39"/>
      <c r="EQ651" s="39"/>
    </row>
    <row r="652" spans="1:147" s="54" customFormat="1" ht="17.850000000000001" customHeight="1" x14ac:dyDescent="0.3">
      <c r="A652" s="42"/>
      <c r="B652" s="42"/>
      <c r="C652" s="36" t="s">
        <v>383</v>
      </c>
      <c r="D652" s="34">
        <f>SUM(D653:D661)</f>
        <v>1239041.8999999999</v>
      </c>
      <c r="E652" s="34">
        <f t="shared" ref="E652:G652" si="187">SUM(E653:E661)</f>
        <v>2598016.6</v>
      </c>
      <c r="F652" s="34">
        <f t="shared" si="187"/>
        <v>3563966.6999999997</v>
      </c>
      <c r="G652" s="34">
        <f t="shared" si="187"/>
        <v>4529916.4000000004</v>
      </c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  <c r="AM652" s="39"/>
      <c r="AN652" s="39"/>
      <c r="AO652" s="39"/>
      <c r="AP652" s="39"/>
      <c r="AQ652" s="39"/>
      <c r="AR652" s="39"/>
      <c r="AS652" s="39"/>
      <c r="AT652" s="39"/>
      <c r="AU652" s="39"/>
      <c r="AV652" s="39"/>
      <c r="AW652" s="39"/>
      <c r="AX652" s="39"/>
      <c r="AY652" s="39"/>
      <c r="AZ652" s="39"/>
      <c r="BA652" s="39"/>
      <c r="BB652" s="39"/>
      <c r="BC652" s="39"/>
      <c r="BD652" s="39"/>
      <c r="BE652" s="39"/>
      <c r="BF652" s="39"/>
      <c r="BG652" s="39"/>
      <c r="BH652" s="39"/>
      <c r="BI652" s="39"/>
      <c r="BJ652" s="39"/>
      <c r="BK652" s="39"/>
      <c r="BL652" s="39"/>
      <c r="BM652" s="39"/>
      <c r="BN652" s="39"/>
      <c r="BO652" s="39"/>
      <c r="BP652" s="39"/>
      <c r="BQ652" s="39"/>
      <c r="BR652" s="39"/>
      <c r="BS652" s="39"/>
      <c r="BT652" s="39"/>
      <c r="BU652" s="39"/>
      <c r="BV652" s="39"/>
      <c r="BW652" s="39"/>
      <c r="BX652" s="39"/>
      <c r="BY652" s="39"/>
      <c r="BZ652" s="39"/>
      <c r="CA652" s="39"/>
      <c r="CB652" s="39"/>
      <c r="CC652" s="39"/>
      <c r="CD652" s="39"/>
      <c r="CE652" s="39"/>
      <c r="CF652" s="39"/>
      <c r="CG652" s="39"/>
      <c r="CH652" s="39"/>
      <c r="CI652" s="39"/>
      <c r="CJ652" s="39"/>
      <c r="CK652" s="39"/>
      <c r="CL652" s="39"/>
      <c r="CM652" s="39"/>
      <c r="CN652" s="39"/>
      <c r="CO652" s="39"/>
      <c r="CP652" s="39"/>
      <c r="CQ652" s="39"/>
      <c r="CR652" s="39"/>
      <c r="CS652" s="39"/>
      <c r="CT652" s="39"/>
      <c r="CU652" s="39"/>
      <c r="CV652" s="39"/>
      <c r="CW652" s="39"/>
      <c r="CX652" s="39"/>
      <c r="CY652" s="39"/>
      <c r="CZ652" s="39"/>
      <c r="DA652" s="39"/>
      <c r="DB652" s="39"/>
      <c r="DC652" s="39"/>
      <c r="DD652" s="39"/>
      <c r="DE652" s="39"/>
      <c r="DF652" s="39"/>
      <c r="DG652" s="39"/>
      <c r="DH652" s="39"/>
      <c r="DI652" s="39"/>
      <c r="DJ652" s="39"/>
      <c r="DK652" s="39"/>
      <c r="DL652" s="39"/>
      <c r="DM652" s="39"/>
      <c r="DN652" s="39"/>
      <c r="DO652" s="39"/>
      <c r="DP652" s="39"/>
      <c r="DQ652" s="39"/>
      <c r="DR652" s="39"/>
      <c r="DS652" s="39"/>
      <c r="DT652" s="39"/>
      <c r="DU652" s="39"/>
      <c r="DV652" s="39"/>
      <c r="DW652" s="39"/>
      <c r="DX652" s="39"/>
      <c r="DY652" s="39"/>
      <c r="DZ652" s="39"/>
      <c r="EA652" s="39"/>
      <c r="EB652" s="39"/>
      <c r="EC652" s="39"/>
      <c r="ED652" s="39"/>
      <c r="EE652" s="39"/>
      <c r="EF652" s="39"/>
      <c r="EG652" s="39"/>
      <c r="EH652" s="39"/>
      <c r="EI652" s="39"/>
      <c r="EJ652" s="39"/>
      <c r="EK652" s="39"/>
      <c r="EL652" s="39"/>
      <c r="EM652" s="39"/>
      <c r="EN652" s="39"/>
      <c r="EO652" s="39"/>
      <c r="EP652" s="39"/>
      <c r="EQ652" s="39"/>
    </row>
    <row r="653" spans="1:147" s="54" customFormat="1" ht="17.25" x14ac:dyDescent="0.3">
      <c r="A653" s="48"/>
      <c r="B653" s="47"/>
      <c r="C653" s="36" t="s">
        <v>515</v>
      </c>
      <c r="D653" s="34">
        <v>0</v>
      </c>
      <c r="E653" s="34">
        <f>+ROUND(G653*0.3,1)</f>
        <v>119933.1</v>
      </c>
      <c r="F653" s="34">
        <f>+ROUND(G653*0.65,1)</f>
        <v>259855.1</v>
      </c>
      <c r="G653" s="34">
        <v>399777.10000000009</v>
      </c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  <c r="AL653" s="39"/>
      <c r="AM653" s="39"/>
      <c r="AN653" s="39"/>
      <c r="AO653" s="39"/>
      <c r="AP653" s="39"/>
      <c r="AQ653" s="39"/>
      <c r="AR653" s="39"/>
      <c r="AS653" s="39"/>
      <c r="AT653" s="39"/>
      <c r="AU653" s="39"/>
      <c r="AV653" s="39"/>
      <c r="AW653" s="39"/>
      <c r="AX653" s="39"/>
      <c r="AY653" s="39"/>
      <c r="AZ653" s="39"/>
      <c r="BA653" s="39"/>
      <c r="BB653" s="39"/>
      <c r="BC653" s="39"/>
      <c r="BD653" s="39"/>
      <c r="BE653" s="39"/>
      <c r="BF653" s="39"/>
      <c r="BG653" s="39"/>
      <c r="BH653" s="39"/>
      <c r="BI653" s="39"/>
      <c r="BJ653" s="39"/>
      <c r="BK653" s="39"/>
      <c r="BL653" s="39"/>
      <c r="BM653" s="39"/>
      <c r="BN653" s="39"/>
      <c r="BO653" s="39"/>
      <c r="BP653" s="39"/>
      <c r="BQ653" s="39"/>
      <c r="BR653" s="39"/>
      <c r="BS653" s="39"/>
      <c r="BT653" s="39"/>
      <c r="BU653" s="39"/>
      <c r="BV653" s="39"/>
      <c r="BW653" s="39"/>
      <c r="BX653" s="39"/>
      <c r="BY653" s="39"/>
      <c r="BZ653" s="39"/>
      <c r="CA653" s="39"/>
      <c r="CB653" s="39"/>
      <c r="CC653" s="39"/>
      <c r="CD653" s="39"/>
      <c r="CE653" s="39"/>
      <c r="CF653" s="39"/>
      <c r="CG653" s="39"/>
      <c r="CH653" s="39"/>
      <c r="CI653" s="39"/>
      <c r="CJ653" s="39"/>
      <c r="CK653" s="39"/>
      <c r="CL653" s="39"/>
      <c r="CM653" s="39"/>
      <c r="CN653" s="39"/>
      <c r="CO653" s="39"/>
      <c r="CP653" s="39"/>
      <c r="CQ653" s="39"/>
      <c r="CR653" s="39"/>
      <c r="CS653" s="39"/>
      <c r="CT653" s="39"/>
      <c r="CU653" s="39"/>
      <c r="CV653" s="39"/>
      <c r="CW653" s="39"/>
      <c r="CX653" s="39"/>
      <c r="CY653" s="39"/>
      <c r="CZ653" s="39"/>
      <c r="DA653" s="39"/>
      <c r="DB653" s="39"/>
      <c r="DC653" s="39"/>
      <c r="DD653" s="39"/>
      <c r="DE653" s="39"/>
      <c r="DF653" s="39"/>
      <c r="DG653" s="39"/>
      <c r="DH653" s="39"/>
      <c r="DI653" s="39"/>
      <c r="DJ653" s="39"/>
      <c r="DK653" s="39"/>
      <c r="DL653" s="39"/>
      <c r="DM653" s="39"/>
      <c r="DN653" s="39"/>
      <c r="DO653" s="39"/>
      <c r="DP653" s="39"/>
      <c r="DQ653" s="39"/>
      <c r="DR653" s="39"/>
      <c r="DS653" s="39"/>
      <c r="DT653" s="39"/>
      <c r="DU653" s="39"/>
      <c r="DV653" s="39"/>
      <c r="DW653" s="39"/>
      <c r="DX653" s="39"/>
      <c r="DY653" s="39"/>
      <c r="DZ653" s="39"/>
      <c r="EA653" s="39"/>
      <c r="EB653" s="39"/>
      <c r="EC653" s="39"/>
      <c r="ED653" s="39"/>
      <c r="EE653" s="39"/>
      <c r="EF653" s="39"/>
      <c r="EG653" s="39"/>
      <c r="EH653" s="39"/>
      <c r="EI653" s="39"/>
      <c r="EJ653" s="39"/>
      <c r="EK653" s="39"/>
      <c r="EL653" s="39"/>
      <c r="EM653" s="39"/>
      <c r="EN653" s="39"/>
      <c r="EO653" s="39"/>
      <c r="EP653" s="39"/>
      <c r="EQ653" s="39"/>
    </row>
    <row r="654" spans="1:147" s="54" customFormat="1" ht="17.25" x14ac:dyDescent="0.3">
      <c r="A654" s="48"/>
      <c r="B654" s="48"/>
      <c r="C654" s="36" t="s">
        <v>516</v>
      </c>
      <c r="D654" s="34">
        <f t="shared" ref="D654:D661" si="188">+ROUND(G654*0.3,1)</f>
        <v>162340.4</v>
      </c>
      <c r="E654" s="34">
        <f t="shared" ref="E654:E661" si="189">+ROUND(G654*0.6,1)</f>
        <v>324680.8</v>
      </c>
      <c r="F654" s="34">
        <f t="shared" si="186"/>
        <v>432907.8</v>
      </c>
      <c r="G654" s="34">
        <v>541134.69999999995</v>
      </c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  <c r="AL654" s="39"/>
      <c r="AM654" s="39"/>
      <c r="AN654" s="39"/>
      <c r="AO654" s="39"/>
      <c r="AP654" s="39"/>
      <c r="AQ654" s="39"/>
      <c r="AR654" s="39"/>
      <c r="AS654" s="39"/>
      <c r="AT654" s="39"/>
      <c r="AU654" s="39"/>
      <c r="AV654" s="39"/>
      <c r="AW654" s="39"/>
      <c r="AX654" s="39"/>
      <c r="AY654" s="39"/>
      <c r="AZ654" s="39"/>
      <c r="BA654" s="39"/>
      <c r="BB654" s="39"/>
      <c r="BC654" s="39"/>
      <c r="BD654" s="39"/>
      <c r="BE654" s="39"/>
      <c r="BF654" s="39"/>
      <c r="BG654" s="39"/>
      <c r="BH654" s="39"/>
      <c r="BI654" s="39"/>
      <c r="BJ654" s="39"/>
      <c r="BK654" s="39"/>
      <c r="BL654" s="39"/>
      <c r="BM654" s="39"/>
      <c r="BN654" s="39"/>
      <c r="BO654" s="39"/>
      <c r="BP654" s="39"/>
      <c r="BQ654" s="39"/>
      <c r="BR654" s="39"/>
      <c r="BS654" s="39"/>
      <c r="BT654" s="39"/>
      <c r="BU654" s="39"/>
      <c r="BV654" s="39"/>
      <c r="BW654" s="39"/>
      <c r="BX654" s="39"/>
      <c r="BY654" s="39"/>
      <c r="BZ654" s="39"/>
      <c r="CA654" s="39"/>
      <c r="CB654" s="39"/>
      <c r="CC654" s="39"/>
      <c r="CD654" s="39"/>
      <c r="CE654" s="39"/>
      <c r="CF654" s="39"/>
      <c r="CG654" s="39"/>
      <c r="CH654" s="39"/>
      <c r="CI654" s="39"/>
      <c r="CJ654" s="39"/>
      <c r="CK654" s="39"/>
      <c r="CL654" s="39"/>
      <c r="CM654" s="39"/>
      <c r="CN654" s="39"/>
      <c r="CO654" s="39"/>
      <c r="CP654" s="39"/>
      <c r="CQ654" s="39"/>
      <c r="CR654" s="39"/>
      <c r="CS654" s="39"/>
      <c r="CT654" s="39"/>
      <c r="CU654" s="39"/>
      <c r="CV654" s="39"/>
      <c r="CW654" s="39"/>
      <c r="CX654" s="39"/>
      <c r="CY654" s="39"/>
      <c r="CZ654" s="39"/>
      <c r="DA654" s="39"/>
      <c r="DB654" s="39"/>
      <c r="DC654" s="39"/>
      <c r="DD654" s="39"/>
      <c r="DE654" s="39"/>
      <c r="DF654" s="39"/>
      <c r="DG654" s="39"/>
      <c r="DH654" s="39"/>
      <c r="DI654" s="39"/>
      <c r="DJ654" s="39"/>
      <c r="DK654" s="39"/>
      <c r="DL654" s="39"/>
      <c r="DM654" s="39"/>
      <c r="DN654" s="39"/>
      <c r="DO654" s="39"/>
      <c r="DP654" s="39"/>
      <c r="DQ654" s="39"/>
      <c r="DR654" s="39"/>
      <c r="DS654" s="39"/>
      <c r="DT654" s="39"/>
      <c r="DU654" s="39"/>
      <c r="DV654" s="39"/>
      <c r="DW654" s="39"/>
      <c r="DX654" s="39"/>
      <c r="DY654" s="39"/>
      <c r="DZ654" s="39"/>
      <c r="EA654" s="39"/>
      <c r="EB654" s="39"/>
      <c r="EC654" s="39"/>
      <c r="ED654" s="39"/>
      <c r="EE654" s="39"/>
      <c r="EF654" s="39"/>
      <c r="EG654" s="39"/>
      <c r="EH654" s="39"/>
      <c r="EI654" s="39"/>
      <c r="EJ654" s="39"/>
      <c r="EK654" s="39"/>
      <c r="EL654" s="39"/>
      <c r="EM654" s="39"/>
      <c r="EN654" s="39"/>
      <c r="EO654" s="39"/>
      <c r="EP654" s="39"/>
      <c r="EQ654" s="39"/>
    </row>
    <row r="655" spans="1:147" s="54" customFormat="1" ht="17.25" x14ac:dyDescent="0.3">
      <c r="A655" s="48"/>
      <c r="B655" s="48"/>
      <c r="C655" s="36" t="s">
        <v>517</v>
      </c>
      <c r="D655" s="34">
        <f t="shared" si="188"/>
        <v>150824.79999999999</v>
      </c>
      <c r="E655" s="34">
        <f t="shared" si="189"/>
        <v>301649.5</v>
      </c>
      <c r="F655" s="34">
        <f t="shared" si="186"/>
        <v>402199.4</v>
      </c>
      <c r="G655" s="34">
        <v>502749.2</v>
      </c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  <c r="AM655" s="39"/>
      <c r="AN655" s="39"/>
      <c r="AO655" s="39"/>
      <c r="AP655" s="39"/>
      <c r="AQ655" s="39"/>
      <c r="AR655" s="39"/>
      <c r="AS655" s="39"/>
      <c r="AT655" s="39"/>
      <c r="AU655" s="39"/>
      <c r="AV655" s="39"/>
      <c r="AW655" s="39"/>
      <c r="AX655" s="39"/>
      <c r="AY655" s="39"/>
      <c r="AZ655" s="39"/>
      <c r="BA655" s="39"/>
      <c r="BB655" s="39"/>
      <c r="BC655" s="39"/>
      <c r="BD655" s="39"/>
      <c r="BE655" s="39"/>
      <c r="BF655" s="39"/>
      <c r="BG655" s="39"/>
      <c r="BH655" s="39"/>
      <c r="BI655" s="39"/>
      <c r="BJ655" s="39"/>
      <c r="BK655" s="39"/>
      <c r="BL655" s="39"/>
      <c r="BM655" s="39"/>
      <c r="BN655" s="39"/>
      <c r="BO655" s="39"/>
      <c r="BP655" s="39"/>
      <c r="BQ655" s="39"/>
      <c r="BR655" s="39"/>
      <c r="BS655" s="39"/>
      <c r="BT655" s="39"/>
      <c r="BU655" s="39"/>
      <c r="BV655" s="39"/>
      <c r="BW655" s="39"/>
      <c r="BX655" s="39"/>
      <c r="BY655" s="39"/>
      <c r="BZ655" s="39"/>
      <c r="CA655" s="39"/>
      <c r="CB655" s="39"/>
      <c r="CC655" s="39"/>
      <c r="CD655" s="39"/>
      <c r="CE655" s="39"/>
      <c r="CF655" s="39"/>
      <c r="CG655" s="39"/>
      <c r="CH655" s="39"/>
      <c r="CI655" s="39"/>
      <c r="CJ655" s="39"/>
      <c r="CK655" s="39"/>
      <c r="CL655" s="39"/>
      <c r="CM655" s="39"/>
      <c r="CN655" s="39"/>
      <c r="CO655" s="39"/>
      <c r="CP655" s="39"/>
      <c r="CQ655" s="39"/>
      <c r="CR655" s="39"/>
      <c r="CS655" s="39"/>
      <c r="CT655" s="39"/>
      <c r="CU655" s="39"/>
      <c r="CV655" s="39"/>
      <c r="CW655" s="39"/>
      <c r="CX655" s="39"/>
      <c r="CY655" s="39"/>
      <c r="CZ655" s="39"/>
      <c r="DA655" s="39"/>
      <c r="DB655" s="39"/>
      <c r="DC655" s="39"/>
      <c r="DD655" s="39"/>
      <c r="DE655" s="39"/>
      <c r="DF655" s="39"/>
      <c r="DG655" s="39"/>
      <c r="DH655" s="39"/>
      <c r="DI655" s="39"/>
      <c r="DJ655" s="39"/>
      <c r="DK655" s="39"/>
      <c r="DL655" s="39"/>
      <c r="DM655" s="39"/>
      <c r="DN655" s="39"/>
      <c r="DO655" s="39"/>
      <c r="DP655" s="39"/>
      <c r="DQ655" s="39"/>
      <c r="DR655" s="39"/>
      <c r="DS655" s="39"/>
      <c r="DT655" s="39"/>
      <c r="DU655" s="39"/>
      <c r="DV655" s="39"/>
      <c r="DW655" s="39"/>
      <c r="DX655" s="39"/>
      <c r="DY655" s="39"/>
      <c r="DZ655" s="39"/>
      <c r="EA655" s="39"/>
      <c r="EB655" s="39"/>
      <c r="EC655" s="39"/>
      <c r="ED655" s="39"/>
      <c r="EE655" s="39"/>
      <c r="EF655" s="39"/>
      <c r="EG655" s="39"/>
      <c r="EH655" s="39"/>
      <c r="EI655" s="39"/>
      <c r="EJ655" s="39"/>
      <c r="EK655" s="39"/>
      <c r="EL655" s="39"/>
      <c r="EM655" s="39"/>
      <c r="EN655" s="39"/>
      <c r="EO655" s="39"/>
      <c r="EP655" s="39"/>
      <c r="EQ655" s="39"/>
    </row>
    <row r="656" spans="1:147" s="54" customFormat="1" ht="33" x14ac:dyDescent="0.3">
      <c r="A656" s="48"/>
      <c r="B656" s="48"/>
      <c r="C656" s="36" t="s">
        <v>518</v>
      </c>
      <c r="D656" s="34">
        <f t="shared" si="188"/>
        <v>161151.4</v>
      </c>
      <c r="E656" s="34">
        <f t="shared" si="189"/>
        <v>322302.7</v>
      </c>
      <c r="F656" s="34">
        <f t="shared" si="186"/>
        <v>429737</v>
      </c>
      <c r="G656" s="34">
        <v>537171.19999999995</v>
      </c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  <c r="AL656" s="39"/>
      <c r="AM656" s="39"/>
      <c r="AN656" s="39"/>
      <c r="AO656" s="39"/>
      <c r="AP656" s="39"/>
      <c r="AQ656" s="39"/>
      <c r="AR656" s="39"/>
      <c r="AS656" s="39"/>
      <c r="AT656" s="39"/>
      <c r="AU656" s="39"/>
      <c r="AV656" s="39"/>
      <c r="AW656" s="39"/>
      <c r="AX656" s="39"/>
      <c r="AY656" s="39"/>
      <c r="AZ656" s="39"/>
      <c r="BA656" s="39"/>
      <c r="BB656" s="39"/>
      <c r="BC656" s="39"/>
      <c r="BD656" s="39"/>
      <c r="BE656" s="39"/>
      <c r="BF656" s="39"/>
      <c r="BG656" s="39"/>
      <c r="BH656" s="39"/>
      <c r="BI656" s="39"/>
      <c r="BJ656" s="39"/>
      <c r="BK656" s="39"/>
      <c r="BL656" s="39"/>
      <c r="BM656" s="39"/>
      <c r="BN656" s="39"/>
      <c r="BO656" s="39"/>
      <c r="BP656" s="39"/>
      <c r="BQ656" s="39"/>
      <c r="BR656" s="39"/>
      <c r="BS656" s="39"/>
      <c r="BT656" s="39"/>
      <c r="BU656" s="39"/>
      <c r="BV656" s="39"/>
      <c r="BW656" s="39"/>
      <c r="BX656" s="39"/>
      <c r="BY656" s="39"/>
      <c r="BZ656" s="39"/>
      <c r="CA656" s="39"/>
      <c r="CB656" s="39"/>
      <c r="CC656" s="39"/>
      <c r="CD656" s="39"/>
      <c r="CE656" s="39"/>
      <c r="CF656" s="39"/>
      <c r="CG656" s="39"/>
      <c r="CH656" s="39"/>
      <c r="CI656" s="39"/>
      <c r="CJ656" s="39"/>
      <c r="CK656" s="39"/>
      <c r="CL656" s="39"/>
      <c r="CM656" s="39"/>
      <c r="CN656" s="39"/>
      <c r="CO656" s="39"/>
      <c r="CP656" s="39"/>
      <c r="CQ656" s="39"/>
      <c r="CR656" s="39"/>
      <c r="CS656" s="39"/>
      <c r="CT656" s="39"/>
      <c r="CU656" s="39"/>
      <c r="CV656" s="39"/>
      <c r="CW656" s="39"/>
      <c r="CX656" s="39"/>
      <c r="CY656" s="39"/>
      <c r="CZ656" s="39"/>
      <c r="DA656" s="39"/>
      <c r="DB656" s="39"/>
      <c r="DC656" s="39"/>
      <c r="DD656" s="39"/>
      <c r="DE656" s="39"/>
      <c r="DF656" s="39"/>
      <c r="DG656" s="39"/>
      <c r="DH656" s="39"/>
      <c r="DI656" s="39"/>
      <c r="DJ656" s="39"/>
      <c r="DK656" s="39"/>
      <c r="DL656" s="39"/>
      <c r="DM656" s="39"/>
      <c r="DN656" s="39"/>
      <c r="DO656" s="39"/>
      <c r="DP656" s="39"/>
      <c r="DQ656" s="39"/>
      <c r="DR656" s="39"/>
      <c r="DS656" s="39"/>
      <c r="DT656" s="39"/>
      <c r="DU656" s="39"/>
      <c r="DV656" s="39"/>
      <c r="DW656" s="39"/>
      <c r="DX656" s="39"/>
      <c r="DY656" s="39"/>
      <c r="DZ656" s="39"/>
      <c r="EA656" s="39"/>
      <c r="EB656" s="39"/>
      <c r="EC656" s="39"/>
      <c r="ED656" s="39"/>
      <c r="EE656" s="39"/>
      <c r="EF656" s="39"/>
      <c r="EG656" s="39"/>
      <c r="EH656" s="39"/>
      <c r="EI656" s="39"/>
      <c r="EJ656" s="39"/>
      <c r="EK656" s="39"/>
      <c r="EL656" s="39"/>
      <c r="EM656" s="39"/>
      <c r="EN656" s="39"/>
      <c r="EO656" s="39"/>
      <c r="EP656" s="39"/>
      <c r="EQ656" s="39"/>
    </row>
    <row r="657" spans="1:147" s="54" customFormat="1" ht="17.25" x14ac:dyDescent="0.3">
      <c r="A657" s="48"/>
      <c r="B657" s="48"/>
      <c r="C657" s="36" t="s">
        <v>519</v>
      </c>
      <c r="D657" s="34">
        <f t="shared" si="188"/>
        <v>127017.4</v>
      </c>
      <c r="E657" s="34">
        <f t="shared" si="189"/>
        <v>254034.8</v>
      </c>
      <c r="F657" s="34">
        <f t="shared" si="186"/>
        <v>338713.1</v>
      </c>
      <c r="G657" s="34">
        <v>423391.4</v>
      </c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  <c r="AL657" s="39"/>
      <c r="AM657" s="39"/>
      <c r="AN657" s="39"/>
      <c r="AO657" s="39"/>
      <c r="AP657" s="39"/>
      <c r="AQ657" s="39"/>
      <c r="AR657" s="39"/>
      <c r="AS657" s="39"/>
      <c r="AT657" s="39"/>
      <c r="AU657" s="39"/>
      <c r="AV657" s="39"/>
      <c r="AW657" s="39"/>
      <c r="AX657" s="39"/>
      <c r="AY657" s="39"/>
      <c r="AZ657" s="39"/>
      <c r="BA657" s="39"/>
      <c r="BB657" s="39"/>
      <c r="BC657" s="39"/>
      <c r="BD657" s="39"/>
      <c r="BE657" s="39"/>
      <c r="BF657" s="39"/>
      <c r="BG657" s="39"/>
      <c r="BH657" s="39"/>
      <c r="BI657" s="39"/>
      <c r="BJ657" s="39"/>
      <c r="BK657" s="39"/>
      <c r="BL657" s="39"/>
      <c r="BM657" s="39"/>
      <c r="BN657" s="39"/>
      <c r="BO657" s="39"/>
      <c r="BP657" s="39"/>
      <c r="BQ657" s="39"/>
      <c r="BR657" s="39"/>
      <c r="BS657" s="39"/>
      <c r="BT657" s="39"/>
      <c r="BU657" s="39"/>
      <c r="BV657" s="39"/>
      <c r="BW657" s="39"/>
      <c r="BX657" s="39"/>
      <c r="BY657" s="39"/>
      <c r="BZ657" s="39"/>
      <c r="CA657" s="39"/>
      <c r="CB657" s="39"/>
      <c r="CC657" s="39"/>
      <c r="CD657" s="39"/>
      <c r="CE657" s="39"/>
      <c r="CF657" s="39"/>
      <c r="CG657" s="39"/>
      <c r="CH657" s="39"/>
      <c r="CI657" s="39"/>
      <c r="CJ657" s="39"/>
      <c r="CK657" s="39"/>
      <c r="CL657" s="39"/>
      <c r="CM657" s="39"/>
      <c r="CN657" s="39"/>
      <c r="CO657" s="39"/>
      <c r="CP657" s="39"/>
      <c r="CQ657" s="39"/>
      <c r="CR657" s="39"/>
      <c r="CS657" s="39"/>
      <c r="CT657" s="39"/>
      <c r="CU657" s="39"/>
      <c r="CV657" s="39"/>
      <c r="CW657" s="39"/>
      <c r="CX657" s="39"/>
      <c r="CY657" s="39"/>
      <c r="CZ657" s="39"/>
      <c r="DA657" s="39"/>
      <c r="DB657" s="39"/>
      <c r="DC657" s="39"/>
      <c r="DD657" s="39"/>
      <c r="DE657" s="39"/>
      <c r="DF657" s="39"/>
      <c r="DG657" s="39"/>
      <c r="DH657" s="39"/>
      <c r="DI657" s="39"/>
      <c r="DJ657" s="39"/>
      <c r="DK657" s="39"/>
      <c r="DL657" s="39"/>
      <c r="DM657" s="39"/>
      <c r="DN657" s="39"/>
      <c r="DO657" s="39"/>
      <c r="DP657" s="39"/>
      <c r="DQ657" s="39"/>
      <c r="DR657" s="39"/>
      <c r="DS657" s="39"/>
      <c r="DT657" s="39"/>
      <c r="DU657" s="39"/>
      <c r="DV657" s="39"/>
      <c r="DW657" s="39"/>
      <c r="DX657" s="39"/>
      <c r="DY657" s="39"/>
      <c r="DZ657" s="39"/>
      <c r="EA657" s="39"/>
      <c r="EB657" s="39"/>
      <c r="EC657" s="39"/>
      <c r="ED657" s="39"/>
      <c r="EE657" s="39"/>
      <c r="EF657" s="39"/>
      <c r="EG657" s="39"/>
      <c r="EH657" s="39"/>
      <c r="EI657" s="39"/>
      <c r="EJ657" s="39"/>
      <c r="EK657" s="39"/>
      <c r="EL657" s="39"/>
      <c r="EM657" s="39"/>
      <c r="EN657" s="39"/>
      <c r="EO657" s="39"/>
      <c r="EP657" s="39"/>
      <c r="EQ657" s="39"/>
    </row>
    <row r="658" spans="1:147" s="54" customFormat="1" ht="17.25" x14ac:dyDescent="0.3">
      <c r="A658" s="48"/>
      <c r="B658" s="48"/>
      <c r="C658" s="36" t="s">
        <v>520</v>
      </c>
      <c r="D658" s="34">
        <f t="shared" si="188"/>
        <v>154189.70000000001</v>
      </c>
      <c r="E658" s="34">
        <f t="shared" si="189"/>
        <v>308379.40000000002</v>
      </c>
      <c r="F658" s="34">
        <f t="shared" si="186"/>
        <v>411172.5</v>
      </c>
      <c r="G658" s="34">
        <v>513965.6</v>
      </c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  <c r="AM658" s="39"/>
      <c r="AN658" s="39"/>
      <c r="AO658" s="39"/>
      <c r="AP658" s="39"/>
      <c r="AQ658" s="39"/>
      <c r="AR658" s="39"/>
      <c r="AS658" s="39"/>
      <c r="AT658" s="39"/>
      <c r="AU658" s="39"/>
      <c r="AV658" s="39"/>
      <c r="AW658" s="39"/>
      <c r="AX658" s="39"/>
      <c r="AY658" s="39"/>
      <c r="AZ658" s="39"/>
      <c r="BA658" s="39"/>
      <c r="BB658" s="39"/>
      <c r="BC658" s="39"/>
      <c r="BD658" s="39"/>
      <c r="BE658" s="39"/>
      <c r="BF658" s="39"/>
      <c r="BG658" s="39"/>
      <c r="BH658" s="39"/>
      <c r="BI658" s="39"/>
      <c r="BJ658" s="39"/>
      <c r="BK658" s="39"/>
      <c r="BL658" s="39"/>
      <c r="BM658" s="39"/>
      <c r="BN658" s="39"/>
      <c r="BO658" s="39"/>
      <c r="BP658" s="39"/>
      <c r="BQ658" s="39"/>
      <c r="BR658" s="39"/>
      <c r="BS658" s="39"/>
      <c r="BT658" s="39"/>
      <c r="BU658" s="39"/>
      <c r="BV658" s="39"/>
      <c r="BW658" s="39"/>
      <c r="BX658" s="39"/>
      <c r="BY658" s="39"/>
      <c r="BZ658" s="39"/>
      <c r="CA658" s="39"/>
      <c r="CB658" s="39"/>
      <c r="CC658" s="39"/>
      <c r="CD658" s="39"/>
      <c r="CE658" s="39"/>
      <c r="CF658" s="39"/>
      <c r="CG658" s="39"/>
      <c r="CH658" s="39"/>
      <c r="CI658" s="39"/>
      <c r="CJ658" s="39"/>
      <c r="CK658" s="39"/>
      <c r="CL658" s="39"/>
      <c r="CM658" s="39"/>
      <c r="CN658" s="39"/>
      <c r="CO658" s="39"/>
      <c r="CP658" s="39"/>
      <c r="CQ658" s="39"/>
      <c r="CR658" s="39"/>
      <c r="CS658" s="39"/>
      <c r="CT658" s="39"/>
      <c r="CU658" s="39"/>
      <c r="CV658" s="39"/>
      <c r="CW658" s="39"/>
      <c r="CX658" s="39"/>
      <c r="CY658" s="39"/>
      <c r="CZ658" s="39"/>
      <c r="DA658" s="39"/>
      <c r="DB658" s="39"/>
      <c r="DC658" s="39"/>
      <c r="DD658" s="39"/>
      <c r="DE658" s="39"/>
      <c r="DF658" s="39"/>
      <c r="DG658" s="39"/>
      <c r="DH658" s="39"/>
      <c r="DI658" s="39"/>
      <c r="DJ658" s="39"/>
      <c r="DK658" s="39"/>
      <c r="DL658" s="39"/>
      <c r="DM658" s="39"/>
      <c r="DN658" s="39"/>
      <c r="DO658" s="39"/>
      <c r="DP658" s="39"/>
      <c r="DQ658" s="39"/>
      <c r="DR658" s="39"/>
      <c r="DS658" s="39"/>
      <c r="DT658" s="39"/>
      <c r="DU658" s="39"/>
      <c r="DV658" s="39"/>
      <c r="DW658" s="39"/>
      <c r="DX658" s="39"/>
      <c r="DY658" s="39"/>
      <c r="DZ658" s="39"/>
      <c r="EA658" s="39"/>
      <c r="EB658" s="39"/>
      <c r="EC658" s="39"/>
      <c r="ED658" s="39"/>
      <c r="EE658" s="39"/>
      <c r="EF658" s="39"/>
      <c r="EG658" s="39"/>
      <c r="EH658" s="39"/>
      <c r="EI658" s="39"/>
      <c r="EJ658" s="39"/>
      <c r="EK658" s="39"/>
      <c r="EL658" s="39"/>
      <c r="EM658" s="39"/>
      <c r="EN658" s="39"/>
      <c r="EO658" s="39"/>
      <c r="EP658" s="39"/>
      <c r="EQ658" s="39"/>
    </row>
    <row r="659" spans="1:147" s="54" customFormat="1" ht="17.850000000000001" customHeight="1" x14ac:dyDescent="0.3">
      <c r="A659" s="48"/>
      <c r="B659" s="48"/>
      <c r="C659" s="36" t="s">
        <v>521</v>
      </c>
      <c r="D659" s="34">
        <f t="shared" si="188"/>
        <v>178200</v>
      </c>
      <c r="E659" s="34">
        <f t="shared" si="189"/>
        <v>356400</v>
      </c>
      <c r="F659" s="34">
        <f t="shared" si="186"/>
        <v>475200</v>
      </c>
      <c r="G659" s="34">
        <v>594000.00000000012</v>
      </c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  <c r="AL659" s="39"/>
      <c r="AM659" s="39"/>
      <c r="AN659" s="39"/>
      <c r="AO659" s="39"/>
      <c r="AP659" s="39"/>
      <c r="AQ659" s="39"/>
      <c r="AR659" s="39"/>
      <c r="AS659" s="39"/>
      <c r="AT659" s="39"/>
      <c r="AU659" s="39"/>
      <c r="AV659" s="39"/>
      <c r="AW659" s="39"/>
      <c r="AX659" s="39"/>
      <c r="AY659" s="39"/>
      <c r="AZ659" s="39"/>
      <c r="BA659" s="39"/>
      <c r="BB659" s="39"/>
      <c r="BC659" s="39"/>
      <c r="BD659" s="39"/>
      <c r="BE659" s="39"/>
      <c r="BF659" s="39"/>
      <c r="BG659" s="39"/>
      <c r="BH659" s="39"/>
      <c r="BI659" s="39"/>
      <c r="BJ659" s="39"/>
      <c r="BK659" s="39"/>
      <c r="BL659" s="39"/>
      <c r="BM659" s="39"/>
      <c r="BN659" s="39"/>
      <c r="BO659" s="39"/>
      <c r="BP659" s="39"/>
      <c r="BQ659" s="39"/>
      <c r="BR659" s="39"/>
      <c r="BS659" s="39"/>
      <c r="BT659" s="39"/>
      <c r="BU659" s="39"/>
      <c r="BV659" s="39"/>
      <c r="BW659" s="39"/>
      <c r="BX659" s="39"/>
      <c r="BY659" s="39"/>
      <c r="BZ659" s="39"/>
      <c r="CA659" s="39"/>
      <c r="CB659" s="39"/>
      <c r="CC659" s="39"/>
      <c r="CD659" s="39"/>
      <c r="CE659" s="39"/>
      <c r="CF659" s="39"/>
      <c r="CG659" s="39"/>
      <c r="CH659" s="39"/>
      <c r="CI659" s="39"/>
      <c r="CJ659" s="39"/>
      <c r="CK659" s="39"/>
      <c r="CL659" s="39"/>
      <c r="CM659" s="39"/>
      <c r="CN659" s="39"/>
      <c r="CO659" s="39"/>
      <c r="CP659" s="39"/>
      <c r="CQ659" s="39"/>
      <c r="CR659" s="39"/>
      <c r="CS659" s="39"/>
      <c r="CT659" s="39"/>
      <c r="CU659" s="39"/>
      <c r="CV659" s="39"/>
      <c r="CW659" s="39"/>
      <c r="CX659" s="39"/>
      <c r="CY659" s="39"/>
      <c r="CZ659" s="39"/>
      <c r="DA659" s="39"/>
      <c r="DB659" s="39"/>
      <c r="DC659" s="39"/>
      <c r="DD659" s="39"/>
      <c r="DE659" s="39"/>
      <c r="DF659" s="39"/>
      <c r="DG659" s="39"/>
      <c r="DH659" s="39"/>
      <c r="DI659" s="39"/>
      <c r="DJ659" s="39"/>
      <c r="DK659" s="39"/>
      <c r="DL659" s="39"/>
      <c r="DM659" s="39"/>
      <c r="DN659" s="39"/>
      <c r="DO659" s="39"/>
      <c r="DP659" s="39"/>
      <c r="DQ659" s="39"/>
      <c r="DR659" s="39"/>
      <c r="DS659" s="39"/>
      <c r="DT659" s="39"/>
      <c r="DU659" s="39"/>
      <c r="DV659" s="39"/>
      <c r="DW659" s="39"/>
      <c r="DX659" s="39"/>
      <c r="DY659" s="39"/>
      <c r="DZ659" s="39"/>
      <c r="EA659" s="39"/>
      <c r="EB659" s="39"/>
      <c r="EC659" s="39"/>
      <c r="ED659" s="39"/>
      <c r="EE659" s="39"/>
      <c r="EF659" s="39"/>
      <c r="EG659" s="39"/>
      <c r="EH659" s="39"/>
      <c r="EI659" s="39"/>
      <c r="EJ659" s="39"/>
      <c r="EK659" s="39"/>
      <c r="EL659" s="39"/>
      <c r="EM659" s="39"/>
      <c r="EN659" s="39"/>
      <c r="EO659" s="39"/>
      <c r="EP659" s="39"/>
      <c r="EQ659" s="39"/>
    </row>
    <row r="660" spans="1:147" s="54" customFormat="1" ht="17.850000000000001" customHeight="1" x14ac:dyDescent="0.3">
      <c r="A660" s="48"/>
      <c r="B660" s="48"/>
      <c r="C660" s="36" t="s">
        <v>522</v>
      </c>
      <c r="D660" s="34">
        <f t="shared" si="188"/>
        <v>160666.4</v>
      </c>
      <c r="E660" s="34">
        <f t="shared" si="189"/>
        <v>321332.8</v>
      </c>
      <c r="F660" s="34">
        <f t="shared" si="186"/>
        <v>428443.8</v>
      </c>
      <c r="G660" s="34">
        <v>535554.69999999995</v>
      </c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  <c r="AM660" s="39"/>
      <c r="AN660" s="39"/>
      <c r="AO660" s="39"/>
      <c r="AP660" s="39"/>
      <c r="AQ660" s="39"/>
      <c r="AR660" s="39"/>
      <c r="AS660" s="39"/>
      <c r="AT660" s="39"/>
      <c r="AU660" s="39"/>
      <c r="AV660" s="39"/>
      <c r="AW660" s="39"/>
      <c r="AX660" s="39"/>
      <c r="AY660" s="39"/>
      <c r="AZ660" s="39"/>
      <c r="BA660" s="39"/>
      <c r="BB660" s="39"/>
      <c r="BC660" s="39"/>
      <c r="BD660" s="39"/>
      <c r="BE660" s="39"/>
      <c r="BF660" s="39"/>
      <c r="BG660" s="39"/>
      <c r="BH660" s="39"/>
      <c r="BI660" s="39"/>
      <c r="BJ660" s="39"/>
      <c r="BK660" s="39"/>
      <c r="BL660" s="39"/>
      <c r="BM660" s="39"/>
      <c r="BN660" s="39"/>
      <c r="BO660" s="39"/>
      <c r="BP660" s="39"/>
      <c r="BQ660" s="39"/>
      <c r="BR660" s="39"/>
      <c r="BS660" s="39"/>
      <c r="BT660" s="39"/>
      <c r="BU660" s="39"/>
      <c r="BV660" s="39"/>
      <c r="BW660" s="39"/>
      <c r="BX660" s="39"/>
      <c r="BY660" s="39"/>
      <c r="BZ660" s="39"/>
      <c r="CA660" s="39"/>
      <c r="CB660" s="39"/>
      <c r="CC660" s="39"/>
      <c r="CD660" s="39"/>
      <c r="CE660" s="39"/>
      <c r="CF660" s="39"/>
      <c r="CG660" s="39"/>
      <c r="CH660" s="39"/>
      <c r="CI660" s="39"/>
      <c r="CJ660" s="39"/>
      <c r="CK660" s="39"/>
      <c r="CL660" s="39"/>
      <c r="CM660" s="39"/>
      <c r="CN660" s="39"/>
      <c r="CO660" s="39"/>
      <c r="CP660" s="39"/>
      <c r="CQ660" s="39"/>
      <c r="CR660" s="39"/>
      <c r="CS660" s="39"/>
      <c r="CT660" s="39"/>
      <c r="CU660" s="39"/>
      <c r="CV660" s="39"/>
      <c r="CW660" s="39"/>
      <c r="CX660" s="39"/>
      <c r="CY660" s="39"/>
      <c r="CZ660" s="39"/>
      <c r="DA660" s="39"/>
      <c r="DB660" s="39"/>
      <c r="DC660" s="39"/>
      <c r="DD660" s="39"/>
      <c r="DE660" s="39"/>
      <c r="DF660" s="39"/>
      <c r="DG660" s="39"/>
      <c r="DH660" s="39"/>
      <c r="DI660" s="39"/>
      <c r="DJ660" s="39"/>
      <c r="DK660" s="39"/>
      <c r="DL660" s="39"/>
      <c r="DM660" s="39"/>
      <c r="DN660" s="39"/>
      <c r="DO660" s="39"/>
      <c r="DP660" s="39"/>
      <c r="DQ660" s="39"/>
      <c r="DR660" s="39"/>
      <c r="DS660" s="39"/>
      <c r="DT660" s="39"/>
      <c r="DU660" s="39"/>
      <c r="DV660" s="39"/>
      <c r="DW660" s="39"/>
      <c r="DX660" s="39"/>
      <c r="DY660" s="39"/>
      <c r="DZ660" s="39"/>
      <c r="EA660" s="39"/>
      <c r="EB660" s="39"/>
      <c r="EC660" s="39"/>
      <c r="ED660" s="39"/>
      <c r="EE660" s="39"/>
      <c r="EF660" s="39"/>
      <c r="EG660" s="39"/>
      <c r="EH660" s="39"/>
      <c r="EI660" s="39"/>
      <c r="EJ660" s="39"/>
      <c r="EK660" s="39"/>
      <c r="EL660" s="39"/>
      <c r="EM660" s="39"/>
      <c r="EN660" s="39"/>
      <c r="EO660" s="39"/>
      <c r="EP660" s="39"/>
      <c r="EQ660" s="39"/>
    </row>
    <row r="661" spans="1:147" s="54" customFormat="1" ht="17.850000000000001" customHeight="1" x14ac:dyDescent="0.3">
      <c r="A661" s="48"/>
      <c r="B661" s="48"/>
      <c r="C661" s="36" t="s">
        <v>523</v>
      </c>
      <c r="D661" s="34">
        <f t="shared" si="188"/>
        <v>144651.79999999999</v>
      </c>
      <c r="E661" s="34">
        <f t="shared" si="189"/>
        <v>289303.5</v>
      </c>
      <c r="F661" s="34">
        <f t="shared" si="186"/>
        <v>385738</v>
      </c>
      <c r="G661" s="34">
        <v>482172.5</v>
      </c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  <c r="AL661" s="39"/>
      <c r="AM661" s="39"/>
      <c r="AN661" s="39"/>
      <c r="AO661" s="39"/>
      <c r="AP661" s="39"/>
      <c r="AQ661" s="39"/>
      <c r="AR661" s="39"/>
      <c r="AS661" s="39"/>
      <c r="AT661" s="39"/>
      <c r="AU661" s="39"/>
      <c r="AV661" s="39"/>
      <c r="AW661" s="39"/>
      <c r="AX661" s="39"/>
      <c r="AY661" s="39"/>
      <c r="AZ661" s="39"/>
      <c r="BA661" s="39"/>
      <c r="BB661" s="39"/>
      <c r="BC661" s="39"/>
      <c r="BD661" s="39"/>
      <c r="BE661" s="39"/>
      <c r="BF661" s="39"/>
      <c r="BG661" s="39"/>
      <c r="BH661" s="39"/>
      <c r="BI661" s="39"/>
      <c r="BJ661" s="39"/>
      <c r="BK661" s="39"/>
      <c r="BL661" s="39"/>
      <c r="BM661" s="39"/>
      <c r="BN661" s="39"/>
      <c r="BO661" s="39"/>
      <c r="BP661" s="39"/>
      <c r="BQ661" s="39"/>
      <c r="BR661" s="39"/>
      <c r="BS661" s="39"/>
      <c r="BT661" s="39"/>
      <c r="BU661" s="39"/>
      <c r="BV661" s="39"/>
      <c r="BW661" s="39"/>
      <c r="BX661" s="39"/>
      <c r="BY661" s="39"/>
      <c r="BZ661" s="39"/>
      <c r="CA661" s="39"/>
      <c r="CB661" s="39"/>
      <c r="CC661" s="39"/>
      <c r="CD661" s="39"/>
      <c r="CE661" s="39"/>
      <c r="CF661" s="39"/>
      <c r="CG661" s="39"/>
      <c r="CH661" s="39"/>
      <c r="CI661" s="39"/>
      <c r="CJ661" s="39"/>
      <c r="CK661" s="39"/>
      <c r="CL661" s="39"/>
      <c r="CM661" s="39"/>
      <c r="CN661" s="39"/>
      <c r="CO661" s="39"/>
      <c r="CP661" s="39"/>
      <c r="CQ661" s="39"/>
      <c r="CR661" s="39"/>
      <c r="CS661" s="39"/>
      <c r="CT661" s="39"/>
      <c r="CU661" s="39"/>
      <c r="CV661" s="39"/>
      <c r="CW661" s="39"/>
      <c r="CX661" s="39"/>
      <c r="CY661" s="39"/>
      <c r="CZ661" s="39"/>
      <c r="DA661" s="39"/>
      <c r="DB661" s="39"/>
      <c r="DC661" s="39"/>
      <c r="DD661" s="39"/>
      <c r="DE661" s="39"/>
      <c r="DF661" s="39"/>
      <c r="DG661" s="39"/>
      <c r="DH661" s="39"/>
      <c r="DI661" s="39"/>
      <c r="DJ661" s="39"/>
      <c r="DK661" s="39"/>
      <c r="DL661" s="39"/>
      <c r="DM661" s="39"/>
      <c r="DN661" s="39"/>
      <c r="DO661" s="39"/>
      <c r="DP661" s="39"/>
      <c r="DQ661" s="39"/>
      <c r="DR661" s="39"/>
      <c r="DS661" s="39"/>
      <c r="DT661" s="39"/>
      <c r="DU661" s="39"/>
      <c r="DV661" s="39"/>
      <c r="DW661" s="39"/>
      <c r="DX661" s="39"/>
      <c r="DY661" s="39"/>
      <c r="DZ661" s="39"/>
      <c r="EA661" s="39"/>
      <c r="EB661" s="39"/>
      <c r="EC661" s="39"/>
      <c r="ED661" s="39"/>
      <c r="EE661" s="39"/>
      <c r="EF661" s="39"/>
      <c r="EG661" s="39"/>
      <c r="EH661" s="39"/>
      <c r="EI661" s="39"/>
      <c r="EJ661" s="39"/>
      <c r="EK661" s="39"/>
      <c r="EL661" s="39"/>
      <c r="EM661" s="39"/>
      <c r="EN661" s="39"/>
      <c r="EO661" s="39"/>
      <c r="EP661" s="39"/>
      <c r="EQ661" s="39"/>
    </row>
    <row r="662" spans="1:147" s="54" customFormat="1" ht="17.850000000000001" customHeight="1" x14ac:dyDescent="0.3">
      <c r="A662" s="42"/>
      <c r="B662" s="42"/>
      <c r="C662" s="36" t="s">
        <v>385</v>
      </c>
      <c r="D662" s="34">
        <f>SUM(D663:D670)</f>
        <v>1153359.2000000002</v>
      </c>
      <c r="E662" s="34">
        <f t="shared" ref="E662:G662" si="190">SUM(E663:E670)</f>
        <v>2306718.4000000004</v>
      </c>
      <c r="F662" s="34">
        <f t="shared" si="190"/>
        <v>3075624.4</v>
      </c>
      <c r="G662" s="34">
        <f t="shared" si="190"/>
        <v>3844530.5</v>
      </c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  <c r="AL662" s="39"/>
      <c r="AM662" s="39"/>
      <c r="AN662" s="39"/>
      <c r="AO662" s="39"/>
      <c r="AP662" s="39"/>
      <c r="AQ662" s="39"/>
      <c r="AR662" s="39"/>
      <c r="AS662" s="39"/>
      <c r="AT662" s="39"/>
      <c r="AU662" s="39"/>
      <c r="AV662" s="39"/>
      <c r="AW662" s="39"/>
      <c r="AX662" s="39"/>
      <c r="AY662" s="39"/>
      <c r="AZ662" s="39"/>
      <c r="BA662" s="39"/>
      <c r="BB662" s="39"/>
      <c r="BC662" s="39"/>
      <c r="BD662" s="39"/>
      <c r="BE662" s="39"/>
      <c r="BF662" s="39"/>
      <c r="BG662" s="39"/>
      <c r="BH662" s="39"/>
      <c r="BI662" s="39"/>
      <c r="BJ662" s="39"/>
      <c r="BK662" s="39"/>
      <c r="BL662" s="39"/>
      <c r="BM662" s="39"/>
      <c r="BN662" s="39"/>
      <c r="BO662" s="39"/>
      <c r="BP662" s="39"/>
      <c r="BQ662" s="39"/>
      <c r="BR662" s="39"/>
      <c r="BS662" s="39"/>
      <c r="BT662" s="39"/>
      <c r="BU662" s="39"/>
      <c r="BV662" s="39"/>
      <c r="BW662" s="39"/>
      <c r="BX662" s="39"/>
      <c r="BY662" s="39"/>
      <c r="BZ662" s="39"/>
      <c r="CA662" s="39"/>
      <c r="CB662" s="39"/>
      <c r="CC662" s="39"/>
      <c r="CD662" s="39"/>
      <c r="CE662" s="39"/>
      <c r="CF662" s="39"/>
      <c r="CG662" s="39"/>
      <c r="CH662" s="39"/>
      <c r="CI662" s="39"/>
      <c r="CJ662" s="39"/>
      <c r="CK662" s="39"/>
      <c r="CL662" s="39"/>
      <c r="CM662" s="39"/>
      <c r="CN662" s="39"/>
      <c r="CO662" s="39"/>
      <c r="CP662" s="39"/>
      <c r="CQ662" s="39"/>
      <c r="CR662" s="39"/>
      <c r="CS662" s="39"/>
      <c r="CT662" s="39"/>
      <c r="CU662" s="39"/>
      <c r="CV662" s="39"/>
      <c r="CW662" s="39"/>
      <c r="CX662" s="39"/>
      <c r="CY662" s="39"/>
      <c r="CZ662" s="39"/>
      <c r="DA662" s="39"/>
      <c r="DB662" s="39"/>
      <c r="DC662" s="39"/>
      <c r="DD662" s="39"/>
      <c r="DE662" s="39"/>
      <c r="DF662" s="39"/>
      <c r="DG662" s="39"/>
      <c r="DH662" s="39"/>
      <c r="DI662" s="39"/>
      <c r="DJ662" s="39"/>
      <c r="DK662" s="39"/>
      <c r="DL662" s="39"/>
      <c r="DM662" s="39"/>
      <c r="DN662" s="39"/>
      <c r="DO662" s="39"/>
      <c r="DP662" s="39"/>
      <c r="DQ662" s="39"/>
      <c r="DR662" s="39"/>
      <c r="DS662" s="39"/>
      <c r="DT662" s="39"/>
      <c r="DU662" s="39"/>
      <c r="DV662" s="39"/>
      <c r="DW662" s="39"/>
      <c r="DX662" s="39"/>
      <c r="DY662" s="39"/>
      <c r="DZ662" s="39"/>
      <c r="EA662" s="39"/>
      <c r="EB662" s="39"/>
      <c r="EC662" s="39"/>
      <c r="ED662" s="39"/>
      <c r="EE662" s="39"/>
      <c r="EF662" s="39"/>
      <c r="EG662" s="39"/>
      <c r="EH662" s="39"/>
      <c r="EI662" s="39"/>
      <c r="EJ662" s="39"/>
      <c r="EK662" s="39"/>
      <c r="EL662" s="39"/>
      <c r="EM662" s="39"/>
      <c r="EN662" s="39"/>
      <c r="EO662" s="39"/>
      <c r="EP662" s="39"/>
      <c r="EQ662" s="39"/>
    </row>
    <row r="663" spans="1:147" s="54" customFormat="1" ht="17.25" x14ac:dyDescent="0.3">
      <c r="A663" s="48"/>
      <c r="B663" s="47"/>
      <c r="C663" s="36" t="s">
        <v>524</v>
      </c>
      <c r="D663" s="34">
        <f t="shared" ref="D663:D670" si="191">+ROUND(G663*0.3,1)</f>
        <v>135350.5</v>
      </c>
      <c r="E663" s="34">
        <f t="shared" ref="E663:E670" si="192">+ROUND(G663*0.6,1)</f>
        <v>270701</v>
      </c>
      <c r="F663" s="34">
        <f t="shared" ref="F663:F670" si="193">+ROUND(G663*0.8,1)</f>
        <v>360934.6</v>
      </c>
      <c r="G663" s="34">
        <v>451168.3</v>
      </c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  <c r="AL663" s="39"/>
      <c r="AM663" s="39"/>
      <c r="AN663" s="39"/>
      <c r="AO663" s="39"/>
      <c r="AP663" s="39"/>
      <c r="AQ663" s="39"/>
      <c r="AR663" s="39"/>
      <c r="AS663" s="39"/>
      <c r="AT663" s="39"/>
      <c r="AU663" s="39"/>
      <c r="AV663" s="39"/>
      <c r="AW663" s="39"/>
      <c r="AX663" s="39"/>
      <c r="AY663" s="39"/>
      <c r="AZ663" s="39"/>
      <c r="BA663" s="39"/>
      <c r="BB663" s="39"/>
      <c r="BC663" s="39"/>
      <c r="BD663" s="39"/>
      <c r="BE663" s="39"/>
      <c r="BF663" s="39"/>
      <c r="BG663" s="39"/>
      <c r="BH663" s="39"/>
      <c r="BI663" s="39"/>
      <c r="BJ663" s="39"/>
      <c r="BK663" s="39"/>
      <c r="BL663" s="39"/>
      <c r="BM663" s="39"/>
      <c r="BN663" s="39"/>
      <c r="BO663" s="39"/>
      <c r="BP663" s="39"/>
      <c r="BQ663" s="39"/>
      <c r="BR663" s="39"/>
      <c r="BS663" s="39"/>
      <c r="BT663" s="39"/>
      <c r="BU663" s="39"/>
      <c r="BV663" s="39"/>
      <c r="BW663" s="39"/>
      <c r="BX663" s="39"/>
      <c r="BY663" s="39"/>
      <c r="BZ663" s="39"/>
      <c r="CA663" s="39"/>
      <c r="CB663" s="39"/>
      <c r="CC663" s="39"/>
      <c r="CD663" s="39"/>
      <c r="CE663" s="39"/>
      <c r="CF663" s="39"/>
      <c r="CG663" s="39"/>
      <c r="CH663" s="39"/>
      <c r="CI663" s="39"/>
      <c r="CJ663" s="39"/>
      <c r="CK663" s="39"/>
      <c r="CL663" s="39"/>
      <c r="CM663" s="39"/>
      <c r="CN663" s="39"/>
      <c r="CO663" s="39"/>
      <c r="CP663" s="39"/>
      <c r="CQ663" s="39"/>
      <c r="CR663" s="39"/>
      <c r="CS663" s="39"/>
      <c r="CT663" s="39"/>
      <c r="CU663" s="39"/>
      <c r="CV663" s="39"/>
      <c r="CW663" s="39"/>
      <c r="CX663" s="39"/>
      <c r="CY663" s="39"/>
      <c r="CZ663" s="39"/>
      <c r="DA663" s="39"/>
      <c r="DB663" s="39"/>
      <c r="DC663" s="39"/>
      <c r="DD663" s="39"/>
      <c r="DE663" s="39"/>
      <c r="DF663" s="39"/>
      <c r="DG663" s="39"/>
      <c r="DH663" s="39"/>
      <c r="DI663" s="39"/>
      <c r="DJ663" s="39"/>
      <c r="DK663" s="39"/>
      <c r="DL663" s="39"/>
      <c r="DM663" s="39"/>
      <c r="DN663" s="39"/>
      <c r="DO663" s="39"/>
      <c r="DP663" s="39"/>
      <c r="DQ663" s="39"/>
      <c r="DR663" s="39"/>
      <c r="DS663" s="39"/>
      <c r="DT663" s="39"/>
      <c r="DU663" s="39"/>
      <c r="DV663" s="39"/>
      <c r="DW663" s="39"/>
      <c r="DX663" s="39"/>
      <c r="DY663" s="39"/>
      <c r="DZ663" s="39"/>
      <c r="EA663" s="39"/>
      <c r="EB663" s="39"/>
      <c r="EC663" s="39"/>
      <c r="ED663" s="39"/>
      <c r="EE663" s="39"/>
      <c r="EF663" s="39"/>
      <c r="EG663" s="39"/>
      <c r="EH663" s="39"/>
      <c r="EI663" s="39"/>
      <c r="EJ663" s="39"/>
      <c r="EK663" s="39"/>
      <c r="EL663" s="39"/>
      <c r="EM663" s="39"/>
      <c r="EN663" s="39"/>
      <c r="EO663" s="39"/>
      <c r="EP663" s="39"/>
      <c r="EQ663" s="39"/>
    </row>
    <row r="664" spans="1:147" s="54" customFormat="1" ht="17.25" x14ac:dyDescent="0.3">
      <c r="A664" s="48"/>
      <c r="B664" s="48"/>
      <c r="C664" s="36" t="s">
        <v>525</v>
      </c>
      <c r="D664" s="34">
        <f t="shared" si="191"/>
        <v>133619.29999999999</v>
      </c>
      <c r="E664" s="34">
        <f t="shared" si="192"/>
        <v>267238.59999999998</v>
      </c>
      <c r="F664" s="34">
        <f t="shared" si="193"/>
        <v>356318.1</v>
      </c>
      <c r="G664" s="34">
        <v>445397.6</v>
      </c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  <c r="AL664" s="39"/>
      <c r="AM664" s="39"/>
      <c r="AN664" s="39"/>
      <c r="AO664" s="39"/>
      <c r="AP664" s="39"/>
      <c r="AQ664" s="39"/>
      <c r="AR664" s="39"/>
      <c r="AS664" s="39"/>
      <c r="AT664" s="39"/>
      <c r="AU664" s="39"/>
      <c r="AV664" s="39"/>
      <c r="AW664" s="39"/>
      <c r="AX664" s="39"/>
      <c r="AY664" s="39"/>
      <c r="AZ664" s="39"/>
      <c r="BA664" s="39"/>
      <c r="BB664" s="39"/>
      <c r="BC664" s="39"/>
      <c r="BD664" s="39"/>
      <c r="BE664" s="39"/>
      <c r="BF664" s="39"/>
      <c r="BG664" s="39"/>
      <c r="BH664" s="39"/>
      <c r="BI664" s="39"/>
      <c r="BJ664" s="39"/>
      <c r="BK664" s="39"/>
      <c r="BL664" s="39"/>
      <c r="BM664" s="39"/>
      <c r="BN664" s="39"/>
      <c r="BO664" s="39"/>
      <c r="BP664" s="39"/>
      <c r="BQ664" s="39"/>
      <c r="BR664" s="39"/>
      <c r="BS664" s="39"/>
      <c r="BT664" s="39"/>
      <c r="BU664" s="39"/>
      <c r="BV664" s="39"/>
      <c r="BW664" s="39"/>
      <c r="BX664" s="39"/>
      <c r="BY664" s="39"/>
      <c r="BZ664" s="39"/>
      <c r="CA664" s="39"/>
      <c r="CB664" s="39"/>
      <c r="CC664" s="39"/>
      <c r="CD664" s="39"/>
      <c r="CE664" s="39"/>
      <c r="CF664" s="39"/>
      <c r="CG664" s="39"/>
      <c r="CH664" s="39"/>
      <c r="CI664" s="39"/>
      <c r="CJ664" s="39"/>
      <c r="CK664" s="39"/>
      <c r="CL664" s="39"/>
      <c r="CM664" s="39"/>
      <c r="CN664" s="39"/>
      <c r="CO664" s="39"/>
      <c r="CP664" s="39"/>
      <c r="CQ664" s="39"/>
      <c r="CR664" s="39"/>
      <c r="CS664" s="39"/>
      <c r="CT664" s="39"/>
      <c r="CU664" s="39"/>
      <c r="CV664" s="39"/>
      <c r="CW664" s="39"/>
      <c r="CX664" s="39"/>
      <c r="CY664" s="39"/>
      <c r="CZ664" s="39"/>
      <c r="DA664" s="39"/>
      <c r="DB664" s="39"/>
      <c r="DC664" s="39"/>
      <c r="DD664" s="39"/>
      <c r="DE664" s="39"/>
      <c r="DF664" s="39"/>
      <c r="DG664" s="39"/>
      <c r="DH664" s="39"/>
      <c r="DI664" s="39"/>
      <c r="DJ664" s="39"/>
      <c r="DK664" s="39"/>
      <c r="DL664" s="39"/>
      <c r="DM664" s="39"/>
      <c r="DN664" s="39"/>
      <c r="DO664" s="39"/>
      <c r="DP664" s="39"/>
      <c r="DQ664" s="39"/>
      <c r="DR664" s="39"/>
      <c r="DS664" s="39"/>
      <c r="DT664" s="39"/>
      <c r="DU664" s="39"/>
      <c r="DV664" s="39"/>
      <c r="DW664" s="39"/>
      <c r="DX664" s="39"/>
      <c r="DY664" s="39"/>
      <c r="DZ664" s="39"/>
      <c r="EA664" s="39"/>
      <c r="EB664" s="39"/>
      <c r="EC664" s="39"/>
      <c r="ED664" s="39"/>
      <c r="EE664" s="39"/>
      <c r="EF664" s="39"/>
      <c r="EG664" s="39"/>
      <c r="EH664" s="39"/>
      <c r="EI664" s="39"/>
      <c r="EJ664" s="39"/>
      <c r="EK664" s="39"/>
      <c r="EL664" s="39"/>
      <c r="EM664" s="39"/>
      <c r="EN664" s="39"/>
      <c r="EO664" s="39"/>
      <c r="EP664" s="39"/>
      <c r="EQ664" s="39"/>
    </row>
    <row r="665" spans="1:147" s="54" customFormat="1" ht="17.25" x14ac:dyDescent="0.3">
      <c r="A665" s="48"/>
      <c r="B665" s="48"/>
      <c r="C665" s="36" t="s">
        <v>526</v>
      </c>
      <c r="D665" s="34">
        <f t="shared" si="191"/>
        <v>142259.29999999999</v>
      </c>
      <c r="E665" s="34">
        <f t="shared" si="192"/>
        <v>284518.59999999998</v>
      </c>
      <c r="F665" s="34">
        <f t="shared" si="193"/>
        <v>379358.1</v>
      </c>
      <c r="G665" s="34">
        <v>474197.6</v>
      </c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  <c r="AL665" s="39"/>
      <c r="AM665" s="39"/>
      <c r="AN665" s="39"/>
      <c r="AO665" s="39"/>
      <c r="AP665" s="39"/>
      <c r="AQ665" s="39"/>
      <c r="AR665" s="39"/>
      <c r="AS665" s="39"/>
      <c r="AT665" s="39"/>
      <c r="AU665" s="39"/>
      <c r="AV665" s="39"/>
      <c r="AW665" s="39"/>
      <c r="AX665" s="39"/>
      <c r="AY665" s="39"/>
      <c r="AZ665" s="39"/>
      <c r="BA665" s="39"/>
      <c r="BB665" s="39"/>
      <c r="BC665" s="39"/>
      <c r="BD665" s="39"/>
      <c r="BE665" s="39"/>
      <c r="BF665" s="39"/>
      <c r="BG665" s="39"/>
      <c r="BH665" s="39"/>
      <c r="BI665" s="39"/>
      <c r="BJ665" s="39"/>
      <c r="BK665" s="39"/>
      <c r="BL665" s="39"/>
      <c r="BM665" s="39"/>
      <c r="BN665" s="39"/>
      <c r="BO665" s="39"/>
      <c r="BP665" s="39"/>
      <c r="BQ665" s="39"/>
      <c r="BR665" s="39"/>
      <c r="BS665" s="39"/>
      <c r="BT665" s="39"/>
      <c r="BU665" s="39"/>
      <c r="BV665" s="39"/>
      <c r="BW665" s="39"/>
      <c r="BX665" s="39"/>
      <c r="BY665" s="39"/>
      <c r="BZ665" s="39"/>
      <c r="CA665" s="39"/>
      <c r="CB665" s="39"/>
      <c r="CC665" s="39"/>
      <c r="CD665" s="39"/>
      <c r="CE665" s="39"/>
      <c r="CF665" s="39"/>
      <c r="CG665" s="39"/>
      <c r="CH665" s="39"/>
      <c r="CI665" s="39"/>
      <c r="CJ665" s="39"/>
      <c r="CK665" s="39"/>
      <c r="CL665" s="39"/>
      <c r="CM665" s="39"/>
      <c r="CN665" s="39"/>
      <c r="CO665" s="39"/>
      <c r="CP665" s="39"/>
      <c r="CQ665" s="39"/>
      <c r="CR665" s="39"/>
      <c r="CS665" s="39"/>
      <c r="CT665" s="39"/>
      <c r="CU665" s="39"/>
      <c r="CV665" s="39"/>
      <c r="CW665" s="39"/>
      <c r="CX665" s="39"/>
      <c r="CY665" s="39"/>
      <c r="CZ665" s="39"/>
      <c r="DA665" s="39"/>
      <c r="DB665" s="39"/>
      <c r="DC665" s="39"/>
      <c r="DD665" s="39"/>
      <c r="DE665" s="39"/>
      <c r="DF665" s="39"/>
      <c r="DG665" s="39"/>
      <c r="DH665" s="39"/>
      <c r="DI665" s="39"/>
      <c r="DJ665" s="39"/>
      <c r="DK665" s="39"/>
      <c r="DL665" s="39"/>
      <c r="DM665" s="39"/>
      <c r="DN665" s="39"/>
      <c r="DO665" s="39"/>
      <c r="DP665" s="39"/>
      <c r="DQ665" s="39"/>
      <c r="DR665" s="39"/>
      <c r="DS665" s="39"/>
      <c r="DT665" s="39"/>
      <c r="DU665" s="39"/>
      <c r="DV665" s="39"/>
      <c r="DW665" s="39"/>
      <c r="DX665" s="39"/>
      <c r="DY665" s="39"/>
      <c r="DZ665" s="39"/>
      <c r="EA665" s="39"/>
      <c r="EB665" s="39"/>
      <c r="EC665" s="39"/>
      <c r="ED665" s="39"/>
      <c r="EE665" s="39"/>
      <c r="EF665" s="39"/>
      <c r="EG665" s="39"/>
      <c r="EH665" s="39"/>
      <c r="EI665" s="39"/>
      <c r="EJ665" s="39"/>
      <c r="EK665" s="39"/>
      <c r="EL665" s="39"/>
      <c r="EM665" s="39"/>
      <c r="EN665" s="39"/>
      <c r="EO665" s="39"/>
      <c r="EP665" s="39"/>
      <c r="EQ665" s="39"/>
    </row>
    <row r="666" spans="1:147" s="54" customFormat="1" ht="17.25" x14ac:dyDescent="0.3">
      <c r="A666" s="48"/>
      <c r="B666" s="48"/>
      <c r="C666" s="36" t="s">
        <v>527</v>
      </c>
      <c r="D666" s="34">
        <f t="shared" si="191"/>
        <v>135171.20000000001</v>
      </c>
      <c r="E666" s="34">
        <f t="shared" si="192"/>
        <v>270342.40000000002</v>
      </c>
      <c r="F666" s="34">
        <f t="shared" si="193"/>
        <v>360456.6</v>
      </c>
      <c r="G666" s="34">
        <v>450570.7</v>
      </c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  <c r="AL666" s="39"/>
      <c r="AM666" s="39"/>
      <c r="AN666" s="39"/>
      <c r="AO666" s="39"/>
      <c r="AP666" s="39"/>
      <c r="AQ666" s="39"/>
      <c r="AR666" s="39"/>
      <c r="AS666" s="39"/>
      <c r="AT666" s="39"/>
      <c r="AU666" s="39"/>
      <c r="AV666" s="39"/>
      <c r="AW666" s="39"/>
      <c r="AX666" s="39"/>
      <c r="AY666" s="39"/>
      <c r="AZ666" s="39"/>
      <c r="BA666" s="39"/>
      <c r="BB666" s="39"/>
      <c r="BC666" s="39"/>
      <c r="BD666" s="39"/>
      <c r="BE666" s="39"/>
      <c r="BF666" s="39"/>
      <c r="BG666" s="39"/>
      <c r="BH666" s="39"/>
      <c r="BI666" s="39"/>
      <c r="BJ666" s="39"/>
      <c r="BK666" s="39"/>
      <c r="BL666" s="39"/>
      <c r="BM666" s="39"/>
      <c r="BN666" s="39"/>
      <c r="BO666" s="39"/>
      <c r="BP666" s="39"/>
      <c r="BQ666" s="39"/>
      <c r="BR666" s="39"/>
      <c r="BS666" s="39"/>
      <c r="BT666" s="39"/>
      <c r="BU666" s="39"/>
      <c r="BV666" s="39"/>
      <c r="BW666" s="39"/>
      <c r="BX666" s="39"/>
      <c r="BY666" s="39"/>
      <c r="BZ666" s="39"/>
      <c r="CA666" s="39"/>
      <c r="CB666" s="39"/>
      <c r="CC666" s="39"/>
      <c r="CD666" s="39"/>
      <c r="CE666" s="39"/>
      <c r="CF666" s="39"/>
      <c r="CG666" s="39"/>
      <c r="CH666" s="39"/>
      <c r="CI666" s="39"/>
      <c r="CJ666" s="39"/>
      <c r="CK666" s="39"/>
      <c r="CL666" s="39"/>
      <c r="CM666" s="39"/>
      <c r="CN666" s="39"/>
      <c r="CO666" s="39"/>
      <c r="CP666" s="39"/>
      <c r="CQ666" s="39"/>
      <c r="CR666" s="39"/>
      <c r="CS666" s="39"/>
      <c r="CT666" s="39"/>
      <c r="CU666" s="39"/>
      <c r="CV666" s="39"/>
      <c r="CW666" s="39"/>
      <c r="CX666" s="39"/>
      <c r="CY666" s="39"/>
      <c r="CZ666" s="39"/>
      <c r="DA666" s="39"/>
      <c r="DB666" s="39"/>
      <c r="DC666" s="39"/>
      <c r="DD666" s="39"/>
      <c r="DE666" s="39"/>
      <c r="DF666" s="39"/>
      <c r="DG666" s="39"/>
      <c r="DH666" s="39"/>
      <c r="DI666" s="39"/>
      <c r="DJ666" s="39"/>
      <c r="DK666" s="39"/>
      <c r="DL666" s="39"/>
      <c r="DM666" s="39"/>
      <c r="DN666" s="39"/>
      <c r="DO666" s="39"/>
      <c r="DP666" s="39"/>
      <c r="DQ666" s="39"/>
      <c r="DR666" s="39"/>
      <c r="DS666" s="39"/>
      <c r="DT666" s="39"/>
      <c r="DU666" s="39"/>
      <c r="DV666" s="39"/>
      <c r="DW666" s="39"/>
      <c r="DX666" s="39"/>
      <c r="DY666" s="39"/>
      <c r="DZ666" s="39"/>
      <c r="EA666" s="39"/>
      <c r="EB666" s="39"/>
      <c r="EC666" s="39"/>
      <c r="ED666" s="39"/>
      <c r="EE666" s="39"/>
      <c r="EF666" s="39"/>
      <c r="EG666" s="39"/>
      <c r="EH666" s="39"/>
      <c r="EI666" s="39"/>
      <c r="EJ666" s="39"/>
      <c r="EK666" s="39"/>
      <c r="EL666" s="39"/>
      <c r="EM666" s="39"/>
      <c r="EN666" s="39"/>
      <c r="EO666" s="39"/>
      <c r="EP666" s="39"/>
      <c r="EQ666" s="39"/>
    </row>
    <row r="667" spans="1:147" s="54" customFormat="1" ht="17.25" x14ac:dyDescent="0.3">
      <c r="A667" s="48"/>
      <c r="B667" s="48"/>
      <c r="C667" s="36" t="s">
        <v>528</v>
      </c>
      <c r="D667" s="34">
        <f t="shared" si="191"/>
        <v>160877</v>
      </c>
      <c r="E667" s="34">
        <f t="shared" si="192"/>
        <v>321754.09999999998</v>
      </c>
      <c r="F667" s="34">
        <f t="shared" si="193"/>
        <v>429005.4</v>
      </c>
      <c r="G667" s="34">
        <v>536256.80000000005</v>
      </c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  <c r="AL667" s="39"/>
      <c r="AM667" s="39"/>
      <c r="AN667" s="39"/>
      <c r="AO667" s="39"/>
      <c r="AP667" s="39"/>
      <c r="AQ667" s="39"/>
      <c r="AR667" s="39"/>
      <c r="AS667" s="39"/>
      <c r="AT667" s="39"/>
      <c r="AU667" s="39"/>
      <c r="AV667" s="39"/>
      <c r="AW667" s="39"/>
      <c r="AX667" s="39"/>
      <c r="AY667" s="39"/>
      <c r="AZ667" s="39"/>
      <c r="BA667" s="39"/>
      <c r="BB667" s="39"/>
      <c r="BC667" s="39"/>
      <c r="BD667" s="39"/>
      <c r="BE667" s="39"/>
      <c r="BF667" s="39"/>
      <c r="BG667" s="39"/>
      <c r="BH667" s="39"/>
      <c r="BI667" s="39"/>
      <c r="BJ667" s="39"/>
      <c r="BK667" s="39"/>
      <c r="BL667" s="39"/>
      <c r="BM667" s="39"/>
      <c r="BN667" s="39"/>
      <c r="BO667" s="39"/>
      <c r="BP667" s="39"/>
      <c r="BQ667" s="39"/>
      <c r="BR667" s="39"/>
      <c r="BS667" s="39"/>
      <c r="BT667" s="39"/>
      <c r="BU667" s="39"/>
      <c r="BV667" s="39"/>
      <c r="BW667" s="39"/>
      <c r="BX667" s="39"/>
      <c r="BY667" s="39"/>
      <c r="BZ667" s="39"/>
      <c r="CA667" s="39"/>
      <c r="CB667" s="39"/>
      <c r="CC667" s="39"/>
      <c r="CD667" s="39"/>
      <c r="CE667" s="39"/>
      <c r="CF667" s="39"/>
      <c r="CG667" s="39"/>
      <c r="CH667" s="39"/>
      <c r="CI667" s="39"/>
      <c r="CJ667" s="39"/>
      <c r="CK667" s="39"/>
      <c r="CL667" s="39"/>
      <c r="CM667" s="39"/>
      <c r="CN667" s="39"/>
      <c r="CO667" s="39"/>
      <c r="CP667" s="39"/>
      <c r="CQ667" s="39"/>
      <c r="CR667" s="39"/>
      <c r="CS667" s="39"/>
      <c r="CT667" s="39"/>
      <c r="CU667" s="39"/>
      <c r="CV667" s="39"/>
      <c r="CW667" s="39"/>
      <c r="CX667" s="39"/>
      <c r="CY667" s="39"/>
      <c r="CZ667" s="39"/>
      <c r="DA667" s="39"/>
      <c r="DB667" s="39"/>
      <c r="DC667" s="39"/>
      <c r="DD667" s="39"/>
      <c r="DE667" s="39"/>
      <c r="DF667" s="39"/>
      <c r="DG667" s="39"/>
      <c r="DH667" s="39"/>
      <c r="DI667" s="39"/>
      <c r="DJ667" s="39"/>
      <c r="DK667" s="39"/>
      <c r="DL667" s="39"/>
      <c r="DM667" s="39"/>
      <c r="DN667" s="39"/>
      <c r="DO667" s="39"/>
      <c r="DP667" s="39"/>
      <c r="DQ667" s="39"/>
      <c r="DR667" s="39"/>
      <c r="DS667" s="39"/>
      <c r="DT667" s="39"/>
      <c r="DU667" s="39"/>
      <c r="DV667" s="39"/>
      <c r="DW667" s="39"/>
      <c r="DX667" s="39"/>
      <c r="DY667" s="39"/>
      <c r="DZ667" s="39"/>
      <c r="EA667" s="39"/>
      <c r="EB667" s="39"/>
      <c r="EC667" s="39"/>
      <c r="ED667" s="39"/>
      <c r="EE667" s="39"/>
      <c r="EF667" s="39"/>
      <c r="EG667" s="39"/>
      <c r="EH667" s="39"/>
      <c r="EI667" s="39"/>
      <c r="EJ667" s="39"/>
      <c r="EK667" s="39"/>
      <c r="EL667" s="39"/>
      <c r="EM667" s="39"/>
      <c r="EN667" s="39"/>
      <c r="EO667" s="39"/>
      <c r="EP667" s="39"/>
      <c r="EQ667" s="39"/>
    </row>
    <row r="668" spans="1:147" s="54" customFormat="1" ht="17.25" x14ac:dyDescent="0.3">
      <c r="A668" s="48"/>
      <c r="B668" s="48"/>
      <c r="C668" s="36" t="s">
        <v>529</v>
      </c>
      <c r="D668" s="34">
        <f t="shared" si="191"/>
        <v>152329.5</v>
      </c>
      <c r="E668" s="34">
        <f t="shared" si="192"/>
        <v>304659.09999999998</v>
      </c>
      <c r="F668" s="34">
        <f t="shared" si="193"/>
        <v>406212.1</v>
      </c>
      <c r="G668" s="34">
        <v>507765.1</v>
      </c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  <c r="AM668" s="39"/>
      <c r="AN668" s="39"/>
      <c r="AO668" s="39"/>
      <c r="AP668" s="39"/>
      <c r="AQ668" s="39"/>
      <c r="AR668" s="39"/>
      <c r="AS668" s="39"/>
      <c r="AT668" s="39"/>
      <c r="AU668" s="39"/>
      <c r="AV668" s="39"/>
      <c r="AW668" s="39"/>
      <c r="AX668" s="39"/>
      <c r="AY668" s="39"/>
      <c r="AZ668" s="39"/>
      <c r="BA668" s="39"/>
      <c r="BB668" s="39"/>
      <c r="BC668" s="39"/>
      <c r="BD668" s="39"/>
      <c r="BE668" s="39"/>
      <c r="BF668" s="39"/>
      <c r="BG668" s="39"/>
      <c r="BH668" s="39"/>
      <c r="BI668" s="39"/>
      <c r="BJ668" s="39"/>
      <c r="BK668" s="39"/>
      <c r="BL668" s="39"/>
      <c r="BM668" s="39"/>
      <c r="BN668" s="39"/>
      <c r="BO668" s="39"/>
      <c r="BP668" s="39"/>
      <c r="BQ668" s="39"/>
      <c r="BR668" s="39"/>
      <c r="BS668" s="39"/>
      <c r="BT668" s="39"/>
      <c r="BU668" s="39"/>
      <c r="BV668" s="39"/>
      <c r="BW668" s="39"/>
      <c r="BX668" s="39"/>
      <c r="BY668" s="39"/>
      <c r="BZ668" s="39"/>
      <c r="CA668" s="39"/>
      <c r="CB668" s="39"/>
      <c r="CC668" s="39"/>
      <c r="CD668" s="39"/>
      <c r="CE668" s="39"/>
      <c r="CF668" s="39"/>
      <c r="CG668" s="39"/>
      <c r="CH668" s="39"/>
      <c r="CI668" s="39"/>
      <c r="CJ668" s="39"/>
      <c r="CK668" s="39"/>
      <c r="CL668" s="39"/>
      <c r="CM668" s="39"/>
      <c r="CN668" s="39"/>
      <c r="CO668" s="39"/>
      <c r="CP668" s="39"/>
      <c r="CQ668" s="39"/>
      <c r="CR668" s="39"/>
      <c r="CS668" s="39"/>
      <c r="CT668" s="39"/>
      <c r="CU668" s="39"/>
      <c r="CV668" s="39"/>
      <c r="CW668" s="39"/>
      <c r="CX668" s="39"/>
      <c r="CY668" s="39"/>
      <c r="CZ668" s="39"/>
      <c r="DA668" s="39"/>
      <c r="DB668" s="39"/>
      <c r="DC668" s="39"/>
      <c r="DD668" s="39"/>
      <c r="DE668" s="39"/>
      <c r="DF668" s="39"/>
      <c r="DG668" s="39"/>
      <c r="DH668" s="39"/>
      <c r="DI668" s="39"/>
      <c r="DJ668" s="39"/>
      <c r="DK668" s="39"/>
      <c r="DL668" s="39"/>
      <c r="DM668" s="39"/>
      <c r="DN668" s="39"/>
      <c r="DO668" s="39"/>
      <c r="DP668" s="39"/>
      <c r="DQ668" s="39"/>
      <c r="DR668" s="39"/>
      <c r="DS668" s="39"/>
      <c r="DT668" s="39"/>
      <c r="DU668" s="39"/>
      <c r="DV668" s="39"/>
      <c r="DW668" s="39"/>
      <c r="DX668" s="39"/>
      <c r="DY668" s="39"/>
      <c r="DZ668" s="39"/>
      <c r="EA668" s="39"/>
      <c r="EB668" s="39"/>
      <c r="EC668" s="39"/>
      <c r="ED668" s="39"/>
      <c r="EE668" s="39"/>
      <c r="EF668" s="39"/>
      <c r="EG668" s="39"/>
      <c r="EH668" s="39"/>
      <c r="EI668" s="39"/>
      <c r="EJ668" s="39"/>
      <c r="EK668" s="39"/>
      <c r="EL668" s="39"/>
      <c r="EM668" s="39"/>
      <c r="EN668" s="39"/>
      <c r="EO668" s="39"/>
      <c r="EP668" s="39"/>
      <c r="EQ668" s="39"/>
    </row>
    <row r="669" spans="1:147" s="54" customFormat="1" ht="17.850000000000001" customHeight="1" x14ac:dyDescent="0.3">
      <c r="A669" s="48"/>
      <c r="B669" s="48"/>
      <c r="C669" s="36" t="s">
        <v>530</v>
      </c>
      <c r="D669" s="34">
        <f t="shared" si="191"/>
        <v>134649.9</v>
      </c>
      <c r="E669" s="34">
        <f t="shared" si="192"/>
        <v>269299.7</v>
      </c>
      <c r="F669" s="34">
        <f t="shared" si="193"/>
        <v>359066.3</v>
      </c>
      <c r="G669" s="34">
        <v>448832.9</v>
      </c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  <c r="AM669" s="39"/>
      <c r="AN669" s="39"/>
      <c r="AO669" s="39"/>
      <c r="AP669" s="39"/>
      <c r="AQ669" s="39"/>
      <c r="AR669" s="39"/>
      <c r="AS669" s="39"/>
      <c r="AT669" s="39"/>
      <c r="AU669" s="39"/>
      <c r="AV669" s="39"/>
      <c r="AW669" s="39"/>
      <c r="AX669" s="39"/>
      <c r="AY669" s="39"/>
      <c r="AZ669" s="39"/>
      <c r="BA669" s="39"/>
      <c r="BB669" s="39"/>
      <c r="BC669" s="39"/>
      <c r="BD669" s="39"/>
      <c r="BE669" s="39"/>
      <c r="BF669" s="39"/>
      <c r="BG669" s="39"/>
      <c r="BH669" s="39"/>
      <c r="BI669" s="39"/>
      <c r="BJ669" s="39"/>
      <c r="BK669" s="39"/>
      <c r="BL669" s="39"/>
      <c r="BM669" s="39"/>
      <c r="BN669" s="39"/>
      <c r="BO669" s="39"/>
      <c r="BP669" s="39"/>
      <c r="BQ669" s="39"/>
      <c r="BR669" s="39"/>
      <c r="BS669" s="39"/>
      <c r="BT669" s="39"/>
      <c r="BU669" s="39"/>
      <c r="BV669" s="39"/>
      <c r="BW669" s="39"/>
      <c r="BX669" s="39"/>
      <c r="BY669" s="39"/>
      <c r="BZ669" s="39"/>
      <c r="CA669" s="39"/>
      <c r="CB669" s="39"/>
      <c r="CC669" s="39"/>
      <c r="CD669" s="39"/>
      <c r="CE669" s="39"/>
      <c r="CF669" s="39"/>
      <c r="CG669" s="39"/>
      <c r="CH669" s="39"/>
      <c r="CI669" s="39"/>
      <c r="CJ669" s="39"/>
      <c r="CK669" s="39"/>
      <c r="CL669" s="39"/>
      <c r="CM669" s="39"/>
      <c r="CN669" s="39"/>
      <c r="CO669" s="39"/>
      <c r="CP669" s="39"/>
      <c r="CQ669" s="39"/>
      <c r="CR669" s="39"/>
      <c r="CS669" s="39"/>
      <c r="CT669" s="39"/>
      <c r="CU669" s="39"/>
      <c r="CV669" s="39"/>
      <c r="CW669" s="39"/>
      <c r="CX669" s="39"/>
      <c r="CY669" s="39"/>
      <c r="CZ669" s="39"/>
      <c r="DA669" s="39"/>
      <c r="DB669" s="39"/>
      <c r="DC669" s="39"/>
      <c r="DD669" s="39"/>
      <c r="DE669" s="39"/>
      <c r="DF669" s="39"/>
      <c r="DG669" s="39"/>
      <c r="DH669" s="39"/>
      <c r="DI669" s="39"/>
      <c r="DJ669" s="39"/>
      <c r="DK669" s="39"/>
      <c r="DL669" s="39"/>
      <c r="DM669" s="39"/>
      <c r="DN669" s="39"/>
      <c r="DO669" s="39"/>
      <c r="DP669" s="39"/>
      <c r="DQ669" s="39"/>
      <c r="DR669" s="39"/>
      <c r="DS669" s="39"/>
      <c r="DT669" s="39"/>
      <c r="DU669" s="39"/>
      <c r="DV669" s="39"/>
      <c r="DW669" s="39"/>
      <c r="DX669" s="39"/>
      <c r="DY669" s="39"/>
      <c r="DZ669" s="39"/>
      <c r="EA669" s="39"/>
      <c r="EB669" s="39"/>
      <c r="EC669" s="39"/>
      <c r="ED669" s="39"/>
      <c r="EE669" s="39"/>
      <c r="EF669" s="39"/>
      <c r="EG669" s="39"/>
      <c r="EH669" s="39"/>
      <c r="EI669" s="39"/>
      <c r="EJ669" s="39"/>
      <c r="EK669" s="39"/>
      <c r="EL669" s="39"/>
      <c r="EM669" s="39"/>
      <c r="EN669" s="39"/>
      <c r="EO669" s="39"/>
      <c r="EP669" s="39"/>
      <c r="EQ669" s="39"/>
    </row>
    <row r="670" spans="1:147" s="54" customFormat="1" ht="17.850000000000001" customHeight="1" x14ac:dyDescent="0.3">
      <c r="A670" s="48"/>
      <c r="B670" s="48"/>
      <c r="C670" s="36" t="s">
        <v>531</v>
      </c>
      <c r="D670" s="34">
        <f t="shared" si="191"/>
        <v>159102.5</v>
      </c>
      <c r="E670" s="34">
        <f t="shared" si="192"/>
        <v>318204.90000000002</v>
      </c>
      <c r="F670" s="34">
        <f t="shared" si="193"/>
        <v>424273.2</v>
      </c>
      <c r="G670" s="34">
        <v>530341.5</v>
      </c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  <c r="AM670" s="39"/>
      <c r="AN670" s="39"/>
      <c r="AO670" s="39"/>
      <c r="AP670" s="39"/>
      <c r="AQ670" s="39"/>
      <c r="AR670" s="39"/>
      <c r="AS670" s="39"/>
      <c r="AT670" s="39"/>
      <c r="AU670" s="39"/>
      <c r="AV670" s="39"/>
      <c r="AW670" s="39"/>
      <c r="AX670" s="39"/>
      <c r="AY670" s="39"/>
      <c r="AZ670" s="39"/>
      <c r="BA670" s="39"/>
      <c r="BB670" s="39"/>
      <c r="BC670" s="39"/>
      <c r="BD670" s="39"/>
      <c r="BE670" s="39"/>
      <c r="BF670" s="39"/>
      <c r="BG670" s="39"/>
      <c r="BH670" s="39"/>
      <c r="BI670" s="39"/>
      <c r="BJ670" s="39"/>
      <c r="BK670" s="39"/>
      <c r="BL670" s="39"/>
      <c r="BM670" s="39"/>
      <c r="BN670" s="39"/>
      <c r="BO670" s="39"/>
      <c r="BP670" s="39"/>
      <c r="BQ670" s="39"/>
      <c r="BR670" s="39"/>
      <c r="BS670" s="39"/>
      <c r="BT670" s="39"/>
      <c r="BU670" s="39"/>
      <c r="BV670" s="39"/>
      <c r="BW670" s="39"/>
      <c r="BX670" s="39"/>
      <c r="BY670" s="39"/>
      <c r="BZ670" s="39"/>
      <c r="CA670" s="39"/>
      <c r="CB670" s="39"/>
      <c r="CC670" s="39"/>
      <c r="CD670" s="39"/>
      <c r="CE670" s="39"/>
      <c r="CF670" s="39"/>
      <c r="CG670" s="39"/>
      <c r="CH670" s="39"/>
      <c r="CI670" s="39"/>
      <c r="CJ670" s="39"/>
      <c r="CK670" s="39"/>
      <c r="CL670" s="39"/>
      <c r="CM670" s="39"/>
      <c r="CN670" s="39"/>
      <c r="CO670" s="39"/>
      <c r="CP670" s="39"/>
      <c r="CQ670" s="39"/>
      <c r="CR670" s="39"/>
      <c r="CS670" s="39"/>
      <c r="CT670" s="39"/>
      <c r="CU670" s="39"/>
      <c r="CV670" s="39"/>
      <c r="CW670" s="39"/>
      <c r="CX670" s="39"/>
      <c r="CY670" s="39"/>
      <c r="CZ670" s="39"/>
      <c r="DA670" s="39"/>
      <c r="DB670" s="39"/>
      <c r="DC670" s="39"/>
      <c r="DD670" s="39"/>
      <c r="DE670" s="39"/>
      <c r="DF670" s="39"/>
      <c r="DG670" s="39"/>
      <c r="DH670" s="39"/>
      <c r="DI670" s="39"/>
      <c r="DJ670" s="39"/>
      <c r="DK670" s="39"/>
      <c r="DL670" s="39"/>
      <c r="DM670" s="39"/>
      <c r="DN670" s="39"/>
      <c r="DO670" s="39"/>
      <c r="DP670" s="39"/>
      <c r="DQ670" s="39"/>
      <c r="DR670" s="39"/>
      <c r="DS670" s="39"/>
      <c r="DT670" s="39"/>
      <c r="DU670" s="39"/>
      <c r="DV670" s="39"/>
      <c r="DW670" s="39"/>
      <c r="DX670" s="39"/>
      <c r="DY670" s="39"/>
      <c r="DZ670" s="39"/>
      <c r="EA670" s="39"/>
      <c r="EB670" s="39"/>
      <c r="EC670" s="39"/>
      <c r="ED670" s="39"/>
      <c r="EE670" s="39"/>
      <c r="EF670" s="39"/>
      <c r="EG670" s="39"/>
      <c r="EH670" s="39"/>
      <c r="EI670" s="39"/>
      <c r="EJ670" s="39"/>
      <c r="EK670" s="39"/>
      <c r="EL670" s="39"/>
      <c r="EM670" s="39"/>
      <c r="EN670" s="39"/>
      <c r="EO670" s="39"/>
      <c r="EP670" s="39"/>
      <c r="EQ670" s="39"/>
    </row>
    <row r="671" spans="1:147" s="54" customFormat="1" ht="17.850000000000001" customHeight="1" x14ac:dyDescent="0.3">
      <c r="A671" s="42"/>
      <c r="B671" s="42"/>
      <c r="C671" s="36" t="s">
        <v>387</v>
      </c>
      <c r="D671" s="34">
        <f>SUM(D672:D677)</f>
        <v>957389.59999999986</v>
      </c>
      <c r="E671" s="34">
        <f t="shared" ref="E671:G671" si="194">SUM(E672:E677)</f>
        <v>1914779.2</v>
      </c>
      <c r="F671" s="34">
        <f t="shared" si="194"/>
        <v>2553038.9000000004</v>
      </c>
      <c r="G671" s="34">
        <f t="shared" si="194"/>
        <v>3191298.5</v>
      </c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  <c r="AM671" s="39"/>
      <c r="AN671" s="39"/>
      <c r="AO671" s="39"/>
      <c r="AP671" s="39"/>
      <c r="AQ671" s="39"/>
      <c r="AR671" s="39"/>
      <c r="AS671" s="39"/>
      <c r="AT671" s="39"/>
      <c r="AU671" s="39"/>
      <c r="AV671" s="39"/>
      <c r="AW671" s="39"/>
      <c r="AX671" s="39"/>
      <c r="AY671" s="39"/>
      <c r="AZ671" s="39"/>
      <c r="BA671" s="39"/>
      <c r="BB671" s="39"/>
      <c r="BC671" s="39"/>
      <c r="BD671" s="39"/>
      <c r="BE671" s="39"/>
      <c r="BF671" s="39"/>
      <c r="BG671" s="39"/>
      <c r="BH671" s="39"/>
      <c r="BI671" s="39"/>
      <c r="BJ671" s="39"/>
      <c r="BK671" s="39"/>
      <c r="BL671" s="39"/>
      <c r="BM671" s="39"/>
      <c r="BN671" s="39"/>
      <c r="BO671" s="39"/>
      <c r="BP671" s="39"/>
      <c r="BQ671" s="39"/>
      <c r="BR671" s="39"/>
      <c r="BS671" s="39"/>
      <c r="BT671" s="39"/>
      <c r="BU671" s="39"/>
      <c r="BV671" s="39"/>
      <c r="BW671" s="39"/>
      <c r="BX671" s="39"/>
      <c r="BY671" s="39"/>
      <c r="BZ671" s="39"/>
      <c r="CA671" s="39"/>
      <c r="CB671" s="39"/>
      <c r="CC671" s="39"/>
      <c r="CD671" s="39"/>
      <c r="CE671" s="39"/>
      <c r="CF671" s="39"/>
      <c r="CG671" s="39"/>
      <c r="CH671" s="39"/>
      <c r="CI671" s="39"/>
      <c r="CJ671" s="39"/>
      <c r="CK671" s="39"/>
      <c r="CL671" s="39"/>
      <c r="CM671" s="39"/>
      <c r="CN671" s="39"/>
      <c r="CO671" s="39"/>
      <c r="CP671" s="39"/>
      <c r="CQ671" s="39"/>
      <c r="CR671" s="39"/>
      <c r="CS671" s="39"/>
      <c r="CT671" s="39"/>
      <c r="CU671" s="39"/>
      <c r="CV671" s="39"/>
      <c r="CW671" s="39"/>
      <c r="CX671" s="39"/>
      <c r="CY671" s="39"/>
      <c r="CZ671" s="39"/>
      <c r="DA671" s="39"/>
      <c r="DB671" s="39"/>
      <c r="DC671" s="39"/>
      <c r="DD671" s="39"/>
      <c r="DE671" s="39"/>
      <c r="DF671" s="39"/>
      <c r="DG671" s="39"/>
      <c r="DH671" s="39"/>
      <c r="DI671" s="39"/>
      <c r="DJ671" s="39"/>
      <c r="DK671" s="39"/>
      <c r="DL671" s="39"/>
      <c r="DM671" s="39"/>
      <c r="DN671" s="39"/>
      <c r="DO671" s="39"/>
      <c r="DP671" s="39"/>
      <c r="DQ671" s="39"/>
      <c r="DR671" s="39"/>
      <c r="DS671" s="39"/>
      <c r="DT671" s="39"/>
      <c r="DU671" s="39"/>
      <c r="DV671" s="39"/>
      <c r="DW671" s="39"/>
      <c r="DX671" s="39"/>
      <c r="DY671" s="39"/>
      <c r="DZ671" s="39"/>
      <c r="EA671" s="39"/>
      <c r="EB671" s="39"/>
      <c r="EC671" s="39"/>
      <c r="ED671" s="39"/>
      <c r="EE671" s="39"/>
      <c r="EF671" s="39"/>
      <c r="EG671" s="39"/>
      <c r="EH671" s="39"/>
      <c r="EI671" s="39"/>
      <c r="EJ671" s="39"/>
      <c r="EK671" s="39"/>
      <c r="EL671" s="39"/>
      <c r="EM671" s="39"/>
      <c r="EN671" s="39"/>
      <c r="EO671" s="39"/>
      <c r="EP671" s="39"/>
      <c r="EQ671" s="39"/>
    </row>
    <row r="672" spans="1:147" s="54" customFormat="1" ht="17.850000000000001" customHeight="1" x14ac:dyDescent="0.3">
      <c r="A672" s="90"/>
      <c r="B672" s="47"/>
      <c r="C672" s="36" t="s">
        <v>532</v>
      </c>
      <c r="D672" s="34">
        <f t="shared" ref="D672:D677" si="195">+ROUND(G672*0.3,1)</f>
        <v>149279.29999999999</v>
      </c>
      <c r="E672" s="34">
        <f t="shared" ref="E672:E677" si="196">+ROUND(G672*0.6,1)</f>
        <v>298558.59999999998</v>
      </c>
      <c r="F672" s="34">
        <f t="shared" ref="F672:F677" si="197">+ROUND(G672*0.8,1)</f>
        <v>398078.1</v>
      </c>
      <c r="G672" s="34">
        <v>497597.6</v>
      </c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  <c r="AM672" s="39"/>
      <c r="AN672" s="39"/>
      <c r="AO672" s="39"/>
      <c r="AP672" s="39"/>
      <c r="AQ672" s="39"/>
      <c r="AR672" s="39"/>
      <c r="AS672" s="39"/>
      <c r="AT672" s="39"/>
      <c r="AU672" s="39"/>
      <c r="AV672" s="39"/>
      <c r="AW672" s="39"/>
      <c r="AX672" s="39"/>
      <c r="AY672" s="39"/>
      <c r="AZ672" s="39"/>
      <c r="BA672" s="39"/>
      <c r="BB672" s="39"/>
      <c r="BC672" s="39"/>
      <c r="BD672" s="39"/>
      <c r="BE672" s="39"/>
      <c r="BF672" s="39"/>
      <c r="BG672" s="39"/>
      <c r="BH672" s="39"/>
      <c r="BI672" s="39"/>
      <c r="BJ672" s="39"/>
      <c r="BK672" s="39"/>
      <c r="BL672" s="39"/>
      <c r="BM672" s="39"/>
      <c r="BN672" s="39"/>
      <c r="BO672" s="39"/>
      <c r="BP672" s="39"/>
      <c r="BQ672" s="39"/>
      <c r="BR672" s="39"/>
      <c r="BS672" s="39"/>
      <c r="BT672" s="39"/>
      <c r="BU672" s="39"/>
      <c r="BV672" s="39"/>
      <c r="BW672" s="39"/>
      <c r="BX672" s="39"/>
      <c r="BY672" s="39"/>
      <c r="BZ672" s="39"/>
      <c r="CA672" s="39"/>
      <c r="CB672" s="39"/>
      <c r="CC672" s="39"/>
      <c r="CD672" s="39"/>
      <c r="CE672" s="39"/>
      <c r="CF672" s="39"/>
      <c r="CG672" s="39"/>
      <c r="CH672" s="39"/>
      <c r="CI672" s="39"/>
      <c r="CJ672" s="39"/>
      <c r="CK672" s="39"/>
      <c r="CL672" s="39"/>
      <c r="CM672" s="39"/>
      <c r="CN672" s="39"/>
      <c r="CO672" s="39"/>
      <c r="CP672" s="39"/>
      <c r="CQ672" s="39"/>
      <c r="CR672" s="39"/>
      <c r="CS672" s="39"/>
      <c r="CT672" s="39"/>
      <c r="CU672" s="39"/>
      <c r="CV672" s="39"/>
      <c r="CW672" s="39"/>
      <c r="CX672" s="39"/>
      <c r="CY672" s="39"/>
      <c r="CZ672" s="39"/>
      <c r="DA672" s="39"/>
      <c r="DB672" s="39"/>
      <c r="DC672" s="39"/>
      <c r="DD672" s="39"/>
      <c r="DE672" s="39"/>
      <c r="DF672" s="39"/>
      <c r="DG672" s="39"/>
      <c r="DH672" s="39"/>
      <c r="DI672" s="39"/>
      <c r="DJ672" s="39"/>
      <c r="DK672" s="39"/>
      <c r="DL672" s="39"/>
      <c r="DM672" s="39"/>
      <c r="DN672" s="39"/>
      <c r="DO672" s="39"/>
      <c r="DP672" s="39"/>
      <c r="DQ672" s="39"/>
      <c r="DR672" s="39"/>
      <c r="DS672" s="39"/>
      <c r="DT672" s="39"/>
      <c r="DU672" s="39"/>
      <c r="DV672" s="39"/>
      <c r="DW672" s="39"/>
      <c r="DX672" s="39"/>
      <c r="DY672" s="39"/>
      <c r="DZ672" s="39"/>
      <c r="EA672" s="39"/>
      <c r="EB672" s="39"/>
      <c r="EC672" s="39"/>
      <c r="ED672" s="39"/>
      <c r="EE672" s="39"/>
      <c r="EF672" s="39"/>
      <c r="EG672" s="39"/>
      <c r="EH672" s="39"/>
      <c r="EI672" s="39"/>
      <c r="EJ672" s="39"/>
      <c r="EK672" s="39"/>
      <c r="EL672" s="39"/>
      <c r="EM672" s="39"/>
      <c r="EN672" s="39"/>
      <c r="EO672" s="39"/>
      <c r="EP672" s="39"/>
      <c r="EQ672" s="39"/>
    </row>
    <row r="673" spans="1:147" s="54" customFormat="1" ht="17.850000000000001" customHeight="1" x14ac:dyDescent="0.3">
      <c r="A673" s="89"/>
      <c r="B673" s="48"/>
      <c r="C673" s="36" t="s">
        <v>533</v>
      </c>
      <c r="D673" s="34">
        <f t="shared" si="195"/>
        <v>159207.5</v>
      </c>
      <c r="E673" s="34">
        <f t="shared" si="196"/>
        <v>318415.09999999998</v>
      </c>
      <c r="F673" s="34">
        <f t="shared" si="197"/>
        <v>424553.4</v>
      </c>
      <c r="G673" s="34">
        <v>530691.80000000005</v>
      </c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  <c r="AM673" s="39"/>
      <c r="AN673" s="39"/>
      <c r="AO673" s="39"/>
      <c r="AP673" s="39"/>
      <c r="AQ673" s="39"/>
      <c r="AR673" s="39"/>
      <c r="AS673" s="39"/>
      <c r="AT673" s="39"/>
      <c r="AU673" s="39"/>
      <c r="AV673" s="39"/>
      <c r="AW673" s="39"/>
      <c r="AX673" s="39"/>
      <c r="AY673" s="39"/>
      <c r="AZ673" s="39"/>
      <c r="BA673" s="39"/>
      <c r="BB673" s="39"/>
      <c r="BC673" s="39"/>
      <c r="BD673" s="39"/>
      <c r="BE673" s="39"/>
      <c r="BF673" s="39"/>
      <c r="BG673" s="39"/>
      <c r="BH673" s="39"/>
      <c r="BI673" s="39"/>
      <c r="BJ673" s="39"/>
      <c r="BK673" s="39"/>
      <c r="BL673" s="39"/>
      <c r="BM673" s="39"/>
      <c r="BN673" s="39"/>
      <c r="BO673" s="39"/>
      <c r="BP673" s="39"/>
      <c r="BQ673" s="39"/>
      <c r="BR673" s="39"/>
      <c r="BS673" s="39"/>
      <c r="BT673" s="39"/>
      <c r="BU673" s="39"/>
      <c r="BV673" s="39"/>
      <c r="BW673" s="39"/>
      <c r="BX673" s="39"/>
      <c r="BY673" s="39"/>
      <c r="BZ673" s="39"/>
      <c r="CA673" s="39"/>
      <c r="CB673" s="39"/>
      <c r="CC673" s="39"/>
      <c r="CD673" s="39"/>
      <c r="CE673" s="39"/>
      <c r="CF673" s="39"/>
      <c r="CG673" s="39"/>
      <c r="CH673" s="39"/>
      <c r="CI673" s="39"/>
      <c r="CJ673" s="39"/>
      <c r="CK673" s="39"/>
      <c r="CL673" s="39"/>
      <c r="CM673" s="39"/>
      <c r="CN673" s="39"/>
      <c r="CO673" s="39"/>
      <c r="CP673" s="39"/>
      <c r="CQ673" s="39"/>
      <c r="CR673" s="39"/>
      <c r="CS673" s="39"/>
      <c r="CT673" s="39"/>
      <c r="CU673" s="39"/>
      <c r="CV673" s="39"/>
      <c r="CW673" s="39"/>
      <c r="CX673" s="39"/>
      <c r="CY673" s="39"/>
      <c r="CZ673" s="39"/>
      <c r="DA673" s="39"/>
      <c r="DB673" s="39"/>
      <c r="DC673" s="39"/>
      <c r="DD673" s="39"/>
      <c r="DE673" s="39"/>
      <c r="DF673" s="39"/>
      <c r="DG673" s="39"/>
      <c r="DH673" s="39"/>
      <c r="DI673" s="39"/>
      <c r="DJ673" s="39"/>
      <c r="DK673" s="39"/>
      <c r="DL673" s="39"/>
      <c r="DM673" s="39"/>
      <c r="DN673" s="39"/>
      <c r="DO673" s="39"/>
      <c r="DP673" s="39"/>
      <c r="DQ673" s="39"/>
      <c r="DR673" s="39"/>
      <c r="DS673" s="39"/>
      <c r="DT673" s="39"/>
      <c r="DU673" s="39"/>
      <c r="DV673" s="39"/>
      <c r="DW673" s="39"/>
      <c r="DX673" s="39"/>
      <c r="DY673" s="39"/>
      <c r="DZ673" s="39"/>
      <c r="EA673" s="39"/>
      <c r="EB673" s="39"/>
      <c r="EC673" s="39"/>
      <c r="ED673" s="39"/>
      <c r="EE673" s="39"/>
      <c r="EF673" s="39"/>
      <c r="EG673" s="39"/>
      <c r="EH673" s="39"/>
      <c r="EI673" s="39"/>
      <c r="EJ673" s="39"/>
      <c r="EK673" s="39"/>
      <c r="EL673" s="39"/>
      <c r="EM673" s="39"/>
      <c r="EN673" s="39"/>
      <c r="EO673" s="39"/>
      <c r="EP673" s="39"/>
      <c r="EQ673" s="39"/>
    </row>
    <row r="674" spans="1:147" s="54" customFormat="1" ht="17.850000000000001" customHeight="1" x14ac:dyDescent="0.3">
      <c r="A674" s="89"/>
      <c r="B674" s="48"/>
      <c r="C674" s="36" t="s">
        <v>534</v>
      </c>
      <c r="D674" s="34">
        <f t="shared" si="195"/>
        <v>156569.29999999999</v>
      </c>
      <c r="E674" s="34">
        <f t="shared" si="196"/>
        <v>313138.59999999998</v>
      </c>
      <c r="F674" s="34">
        <f t="shared" si="197"/>
        <v>417518.1</v>
      </c>
      <c r="G674" s="34">
        <v>521897.6</v>
      </c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  <c r="AL674" s="39"/>
      <c r="AM674" s="39"/>
      <c r="AN674" s="39"/>
      <c r="AO674" s="39"/>
      <c r="AP674" s="39"/>
      <c r="AQ674" s="39"/>
      <c r="AR674" s="39"/>
      <c r="AS674" s="39"/>
      <c r="AT674" s="39"/>
      <c r="AU674" s="39"/>
      <c r="AV674" s="39"/>
      <c r="AW674" s="39"/>
      <c r="AX674" s="39"/>
      <c r="AY674" s="39"/>
      <c r="AZ674" s="39"/>
      <c r="BA674" s="39"/>
      <c r="BB674" s="39"/>
      <c r="BC674" s="39"/>
      <c r="BD674" s="39"/>
      <c r="BE674" s="39"/>
      <c r="BF674" s="39"/>
      <c r="BG674" s="39"/>
      <c r="BH674" s="39"/>
      <c r="BI674" s="39"/>
      <c r="BJ674" s="39"/>
      <c r="BK674" s="39"/>
      <c r="BL674" s="39"/>
      <c r="BM674" s="39"/>
      <c r="BN674" s="39"/>
      <c r="BO674" s="39"/>
      <c r="BP674" s="39"/>
      <c r="BQ674" s="39"/>
      <c r="BR674" s="39"/>
      <c r="BS674" s="39"/>
      <c r="BT674" s="39"/>
      <c r="BU674" s="39"/>
      <c r="BV674" s="39"/>
      <c r="BW674" s="39"/>
      <c r="BX674" s="39"/>
      <c r="BY674" s="39"/>
      <c r="BZ674" s="39"/>
      <c r="CA674" s="39"/>
      <c r="CB674" s="39"/>
      <c r="CC674" s="39"/>
      <c r="CD674" s="39"/>
      <c r="CE674" s="39"/>
      <c r="CF674" s="39"/>
      <c r="CG674" s="39"/>
      <c r="CH674" s="39"/>
      <c r="CI674" s="39"/>
      <c r="CJ674" s="39"/>
      <c r="CK674" s="39"/>
      <c r="CL674" s="39"/>
      <c r="CM674" s="39"/>
      <c r="CN674" s="39"/>
      <c r="CO674" s="39"/>
      <c r="CP674" s="39"/>
      <c r="CQ674" s="39"/>
      <c r="CR674" s="39"/>
      <c r="CS674" s="39"/>
      <c r="CT674" s="39"/>
      <c r="CU674" s="39"/>
      <c r="CV674" s="39"/>
      <c r="CW674" s="39"/>
      <c r="CX674" s="39"/>
      <c r="CY674" s="39"/>
      <c r="CZ674" s="39"/>
      <c r="DA674" s="39"/>
      <c r="DB674" s="39"/>
      <c r="DC674" s="39"/>
      <c r="DD674" s="39"/>
      <c r="DE674" s="39"/>
      <c r="DF674" s="39"/>
      <c r="DG674" s="39"/>
      <c r="DH674" s="39"/>
      <c r="DI674" s="39"/>
      <c r="DJ674" s="39"/>
      <c r="DK674" s="39"/>
      <c r="DL674" s="39"/>
      <c r="DM674" s="39"/>
      <c r="DN674" s="39"/>
      <c r="DO674" s="39"/>
      <c r="DP674" s="39"/>
      <c r="DQ674" s="39"/>
      <c r="DR674" s="39"/>
      <c r="DS674" s="39"/>
      <c r="DT674" s="39"/>
      <c r="DU674" s="39"/>
      <c r="DV674" s="39"/>
      <c r="DW674" s="39"/>
      <c r="DX674" s="39"/>
      <c r="DY674" s="39"/>
      <c r="DZ674" s="39"/>
      <c r="EA674" s="39"/>
      <c r="EB674" s="39"/>
      <c r="EC674" s="39"/>
      <c r="ED674" s="39"/>
      <c r="EE674" s="39"/>
      <c r="EF674" s="39"/>
      <c r="EG674" s="39"/>
      <c r="EH674" s="39"/>
      <c r="EI674" s="39"/>
      <c r="EJ674" s="39"/>
      <c r="EK674" s="39"/>
      <c r="EL674" s="39"/>
      <c r="EM674" s="39"/>
      <c r="EN674" s="39"/>
      <c r="EO674" s="39"/>
      <c r="EP674" s="39"/>
      <c r="EQ674" s="39"/>
    </row>
    <row r="675" spans="1:147" s="54" customFormat="1" ht="17.850000000000001" customHeight="1" x14ac:dyDescent="0.3">
      <c r="A675" s="89"/>
      <c r="B675" s="48"/>
      <c r="C675" s="36" t="s">
        <v>535</v>
      </c>
      <c r="D675" s="34">
        <f t="shared" si="195"/>
        <v>154733.29999999999</v>
      </c>
      <c r="E675" s="34">
        <f t="shared" si="196"/>
        <v>309466.59999999998</v>
      </c>
      <c r="F675" s="34">
        <f t="shared" si="197"/>
        <v>412622.1</v>
      </c>
      <c r="G675" s="34">
        <v>515777.6</v>
      </c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  <c r="AL675" s="39"/>
      <c r="AM675" s="39"/>
      <c r="AN675" s="39"/>
      <c r="AO675" s="39"/>
      <c r="AP675" s="39"/>
      <c r="AQ675" s="39"/>
      <c r="AR675" s="39"/>
      <c r="AS675" s="39"/>
      <c r="AT675" s="39"/>
      <c r="AU675" s="39"/>
      <c r="AV675" s="39"/>
      <c r="AW675" s="39"/>
      <c r="AX675" s="39"/>
      <c r="AY675" s="39"/>
      <c r="AZ675" s="39"/>
      <c r="BA675" s="39"/>
      <c r="BB675" s="39"/>
      <c r="BC675" s="39"/>
      <c r="BD675" s="39"/>
      <c r="BE675" s="39"/>
      <c r="BF675" s="39"/>
      <c r="BG675" s="39"/>
      <c r="BH675" s="39"/>
      <c r="BI675" s="39"/>
      <c r="BJ675" s="39"/>
      <c r="BK675" s="39"/>
      <c r="BL675" s="39"/>
      <c r="BM675" s="39"/>
      <c r="BN675" s="39"/>
      <c r="BO675" s="39"/>
      <c r="BP675" s="39"/>
      <c r="BQ675" s="39"/>
      <c r="BR675" s="39"/>
      <c r="BS675" s="39"/>
      <c r="BT675" s="39"/>
      <c r="BU675" s="39"/>
      <c r="BV675" s="39"/>
      <c r="BW675" s="39"/>
      <c r="BX675" s="39"/>
      <c r="BY675" s="39"/>
      <c r="BZ675" s="39"/>
      <c r="CA675" s="39"/>
      <c r="CB675" s="39"/>
      <c r="CC675" s="39"/>
      <c r="CD675" s="39"/>
      <c r="CE675" s="39"/>
      <c r="CF675" s="39"/>
      <c r="CG675" s="39"/>
      <c r="CH675" s="39"/>
      <c r="CI675" s="39"/>
      <c r="CJ675" s="39"/>
      <c r="CK675" s="39"/>
      <c r="CL675" s="39"/>
      <c r="CM675" s="39"/>
      <c r="CN675" s="39"/>
      <c r="CO675" s="39"/>
      <c r="CP675" s="39"/>
      <c r="CQ675" s="39"/>
      <c r="CR675" s="39"/>
      <c r="CS675" s="39"/>
      <c r="CT675" s="39"/>
      <c r="CU675" s="39"/>
      <c r="CV675" s="39"/>
      <c r="CW675" s="39"/>
      <c r="CX675" s="39"/>
      <c r="CY675" s="39"/>
      <c r="CZ675" s="39"/>
      <c r="DA675" s="39"/>
      <c r="DB675" s="39"/>
      <c r="DC675" s="39"/>
      <c r="DD675" s="39"/>
      <c r="DE675" s="39"/>
      <c r="DF675" s="39"/>
      <c r="DG675" s="39"/>
      <c r="DH675" s="39"/>
      <c r="DI675" s="39"/>
      <c r="DJ675" s="39"/>
      <c r="DK675" s="39"/>
      <c r="DL675" s="39"/>
      <c r="DM675" s="39"/>
      <c r="DN675" s="39"/>
      <c r="DO675" s="39"/>
      <c r="DP675" s="39"/>
      <c r="DQ675" s="39"/>
      <c r="DR675" s="39"/>
      <c r="DS675" s="39"/>
      <c r="DT675" s="39"/>
      <c r="DU675" s="39"/>
      <c r="DV675" s="39"/>
      <c r="DW675" s="39"/>
      <c r="DX675" s="39"/>
      <c r="DY675" s="39"/>
      <c r="DZ675" s="39"/>
      <c r="EA675" s="39"/>
      <c r="EB675" s="39"/>
      <c r="EC675" s="39"/>
      <c r="ED675" s="39"/>
      <c r="EE675" s="39"/>
      <c r="EF675" s="39"/>
      <c r="EG675" s="39"/>
      <c r="EH675" s="39"/>
      <c r="EI675" s="39"/>
      <c r="EJ675" s="39"/>
      <c r="EK675" s="39"/>
      <c r="EL675" s="39"/>
      <c r="EM675" s="39"/>
      <c r="EN675" s="39"/>
      <c r="EO675" s="39"/>
      <c r="EP675" s="39"/>
      <c r="EQ675" s="39"/>
    </row>
    <row r="676" spans="1:147" s="54" customFormat="1" ht="17.850000000000001" customHeight="1" x14ac:dyDescent="0.3">
      <c r="A676" s="89"/>
      <c r="B676" s="48"/>
      <c r="C676" s="36" t="s">
        <v>536</v>
      </c>
      <c r="D676" s="34">
        <f t="shared" si="195"/>
        <v>158704.4</v>
      </c>
      <c r="E676" s="34">
        <f t="shared" si="196"/>
        <v>317408.8</v>
      </c>
      <c r="F676" s="34">
        <f t="shared" si="197"/>
        <v>423211.8</v>
      </c>
      <c r="G676" s="34">
        <v>529014.69999999995</v>
      </c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  <c r="AL676" s="39"/>
      <c r="AM676" s="39"/>
      <c r="AN676" s="39"/>
      <c r="AO676" s="39"/>
      <c r="AP676" s="39"/>
      <c r="AQ676" s="39"/>
      <c r="AR676" s="39"/>
      <c r="AS676" s="39"/>
      <c r="AT676" s="39"/>
      <c r="AU676" s="39"/>
      <c r="AV676" s="39"/>
      <c r="AW676" s="39"/>
      <c r="AX676" s="39"/>
      <c r="AY676" s="39"/>
      <c r="AZ676" s="39"/>
      <c r="BA676" s="39"/>
      <c r="BB676" s="39"/>
      <c r="BC676" s="39"/>
      <c r="BD676" s="39"/>
      <c r="BE676" s="39"/>
      <c r="BF676" s="39"/>
      <c r="BG676" s="39"/>
      <c r="BH676" s="39"/>
      <c r="BI676" s="39"/>
      <c r="BJ676" s="39"/>
      <c r="BK676" s="39"/>
      <c r="BL676" s="39"/>
      <c r="BM676" s="39"/>
      <c r="BN676" s="39"/>
      <c r="BO676" s="39"/>
      <c r="BP676" s="39"/>
      <c r="BQ676" s="39"/>
      <c r="BR676" s="39"/>
      <c r="BS676" s="39"/>
      <c r="BT676" s="39"/>
      <c r="BU676" s="39"/>
      <c r="BV676" s="39"/>
      <c r="BW676" s="39"/>
      <c r="BX676" s="39"/>
      <c r="BY676" s="39"/>
      <c r="BZ676" s="39"/>
      <c r="CA676" s="39"/>
      <c r="CB676" s="39"/>
      <c r="CC676" s="39"/>
      <c r="CD676" s="39"/>
      <c r="CE676" s="39"/>
      <c r="CF676" s="39"/>
      <c r="CG676" s="39"/>
      <c r="CH676" s="39"/>
      <c r="CI676" s="39"/>
      <c r="CJ676" s="39"/>
      <c r="CK676" s="39"/>
      <c r="CL676" s="39"/>
      <c r="CM676" s="39"/>
      <c r="CN676" s="39"/>
      <c r="CO676" s="39"/>
      <c r="CP676" s="39"/>
      <c r="CQ676" s="39"/>
      <c r="CR676" s="39"/>
      <c r="CS676" s="39"/>
      <c r="CT676" s="39"/>
      <c r="CU676" s="39"/>
      <c r="CV676" s="39"/>
      <c r="CW676" s="39"/>
      <c r="CX676" s="39"/>
      <c r="CY676" s="39"/>
      <c r="CZ676" s="39"/>
      <c r="DA676" s="39"/>
      <c r="DB676" s="39"/>
      <c r="DC676" s="39"/>
      <c r="DD676" s="39"/>
      <c r="DE676" s="39"/>
      <c r="DF676" s="39"/>
      <c r="DG676" s="39"/>
      <c r="DH676" s="39"/>
      <c r="DI676" s="39"/>
      <c r="DJ676" s="39"/>
      <c r="DK676" s="39"/>
      <c r="DL676" s="39"/>
      <c r="DM676" s="39"/>
      <c r="DN676" s="39"/>
      <c r="DO676" s="39"/>
      <c r="DP676" s="39"/>
      <c r="DQ676" s="39"/>
      <c r="DR676" s="39"/>
      <c r="DS676" s="39"/>
      <c r="DT676" s="39"/>
      <c r="DU676" s="39"/>
      <c r="DV676" s="39"/>
      <c r="DW676" s="39"/>
      <c r="DX676" s="39"/>
      <c r="DY676" s="39"/>
      <c r="DZ676" s="39"/>
      <c r="EA676" s="39"/>
      <c r="EB676" s="39"/>
      <c r="EC676" s="39"/>
      <c r="ED676" s="39"/>
      <c r="EE676" s="39"/>
      <c r="EF676" s="39"/>
      <c r="EG676" s="39"/>
      <c r="EH676" s="39"/>
      <c r="EI676" s="39"/>
      <c r="EJ676" s="39"/>
      <c r="EK676" s="39"/>
      <c r="EL676" s="39"/>
      <c r="EM676" s="39"/>
      <c r="EN676" s="39"/>
      <c r="EO676" s="39"/>
      <c r="EP676" s="39"/>
      <c r="EQ676" s="39"/>
    </row>
    <row r="677" spans="1:147" s="54" customFormat="1" ht="17.850000000000001" customHeight="1" x14ac:dyDescent="0.3">
      <c r="A677" s="89"/>
      <c r="B677" s="48"/>
      <c r="C677" s="36" t="s">
        <v>537</v>
      </c>
      <c r="D677" s="34">
        <f t="shared" si="195"/>
        <v>178895.8</v>
      </c>
      <c r="E677" s="34">
        <f t="shared" si="196"/>
        <v>357791.5</v>
      </c>
      <c r="F677" s="34">
        <f t="shared" si="197"/>
        <v>477055.4</v>
      </c>
      <c r="G677" s="34">
        <v>596319.19999999995</v>
      </c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  <c r="AL677" s="39"/>
      <c r="AM677" s="39"/>
      <c r="AN677" s="39"/>
      <c r="AO677" s="39"/>
      <c r="AP677" s="39"/>
      <c r="AQ677" s="39"/>
      <c r="AR677" s="39"/>
      <c r="AS677" s="39"/>
      <c r="AT677" s="39"/>
      <c r="AU677" s="39"/>
      <c r="AV677" s="39"/>
      <c r="AW677" s="39"/>
      <c r="AX677" s="39"/>
      <c r="AY677" s="39"/>
      <c r="AZ677" s="39"/>
      <c r="BA677" s="39"/>
      <c r="BB677" s="39"/>
      <c r="BC677" s="39"/>
      <c r="BD677" s="39"/>
      <c r="BE677" s="39"/>
      <c r="BF677" s="39"/>
      <c r="BG677" s="39"/>
      <c r="BH677" s="39"/>
      <c r="BI677" s="39"/>
      <c r="BJ677" s="39"/>
      <c r="BK677" s="39"/>
      <c r="BL677" s="39"/>
      <c r="BM677" s="39"/>
      <c r="BN677" s="39"/>
      <c r="BO677" s="39"/>
      <c r="BP677" s="39"/>
      <c r="BQ677" s="39"/>
      <c r="BR677" s="39"/>
      <c r="BS677" s="39"/>
      <c r="BT677" s="39"/>
      <c r="BU677" s="39"/>
      <c r="BV677" s="39"/>
      <c r="BW677" s="39"/>
      <c r="BX677" s="39"/>
      <c r="BY677" s="39"/>
      <c r="BZ677" s="39"/>
      <c r="CA677" s="39"/>
      <c r="CB677" s="39"/>
      <c r="CC677" s="39"/>
      <c r="CD677" s="39"/>
      <c r="CE677" s="39"/>
      <c r="CF677" s="39"/>
      <c r="CG677" s="39"/>
      <c r="CH677" s="39"/>
      <c r="CI677" s="39"/>
      <c r="CJ677" s="39"/>
      <c r="CK677" s="39"/>
      <c r="CL677" s="39"/>
      <c r="CM677" s="39"/>
      <c r="CN677" s="39"/>
      <c r="CO677" s="39"/>
      <c r="CP677" s="39"/>
      <c r="CQ677" s="39"/>
      <c r="CR677" s="39"/>
      <c r="CS677" s="39"/>
      <c r="CT677" s="39"/>
      <c r="CU677" s="39"/>
      <c r="CV677" s="39"/>
      <c r="CW677" s="39"/>
      <c r="CX677" s="39"/>
      <c r="CY677" s="39"/>
      <c r="CZ677" s="39"/>
      <c r="DA677" s="39"/>
      <c r="DB677" s="39"/>
      <c r="DC677" s="39"/>
      <c r="DD677" s="39"/>
      <c r="DE677" s="39"/>
      <c r="DF677" s="39"/>
      <c r="DG677" s="39"/>
      <c r="DH677" s="39"/>
      <c r="DI677" s="39"/>
      <c r="DJ677" s="39"/>
      <c r="DK677" s="39"/>
      <c r="DL677" s="39"/>
      <c r="DM677" s="39"/>
      <c r="DN677" s="39"/>
      <c r="DO677" s="39"/>
      <c r="DP677" s="39"/>
      <c r="DQ677" s="39"/>
      <c r="DR677" s="39"/>
      <c r="DS677" s="39"/>
      <c r="DT677" s="39"/>
      <c r="DU677" s="39"/>
      <c r="DV677" s="39"/>
      <c r="DW677" s="39"/>
      <c r="DX677" s="39"/>
      <c r="DY677" s="39"/>
      <c r="DZ677" s="39"/>
      <c r="EA677" s="39"/>
      <c r="EB677" s="39"/>
      <c r="EC677" s="39"/>
      <c r="ED677" s="39"/>
      <c r="EE677" s="39"/>
      <c r="EF677" s="39"/>
      <c r="EG677" s="39"/>
      <c r="EH677" s="39"/>
      <c r="EI677" s="39"/>
      <c r="EJ677" s="39"/>
      <c r="EK677" s="39"/>
      <c r="EL677" s="39"/>
      <c r="EM677" s="39"/>
      <c r="EN677" s="39"/>
      <c r="EO677" s="39"/>
      <c r="EP677" s="39"/>
      <c r="EQ677" s="39"/>
    </row>
    <row r="678" spans="1:147" s="54" customFormat="1" ht="17.850000000000001" customHeight="1" x14ac:dyDescent="0.3">
      <c r="A678" s="42"/>
      <c r="B678" s="42"/>
      <c r="C678" s="36" t="s">
        <v>399</v>
      </c>
      <c r="D678" s="34">
        <f>SUM(D679:D687)</f>
        <v>1487645.3000000003</v>
      </c>
      <c r="E678" s="34">
        <f t="shared" ref="E678:G678" si="198">SUM(E679:E687)</f>
        <v>2975290.3000000003</v>
      </c>
      <c r="F678" s="34">
        <f t="shared" si="198"/>
        <v>3967054</v>
      </c>
      <c r="G678" s="34">
        <f t="shared" si="198"/>
        <v>4958817.4000000004</v>
      </c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  <c r="AL678" s="39"/>
      <c r="AM678" s="39"/>
      <c r="AN678" s="39"/>
      <c r="AO678" s="39"/>
      <c r="AP678" s="39"/>
      <c r="AQ678" s="39"/>
      <c r="AR678" s="39"/>
      <c r="AS678" s="39"/>
      <c r="AT678" s="39"/>
      <c r="AU678" s="39"/>
      <c r="AV678" s="39"/>
      <c r="AW678" s="39"/>
      <c r="AX678" s="39"/>
      <c r="AY678" s="39"/>
      <c r="AZ678" s="39"/>
      <c r="BA678" s="39"/>
      <c r="BB678" s="39"/>
      <c r="BC678" s="39"/>
      <c r="BD678" s="39"/>
      <c r="BE678" s="39"/>
      <c r="BF678" s="39"/>
      <c r="BG678" s="39"/>
      <c r="BH678" s="39"/>
      <c r="BI678" s="39"/>
      <c r="BJ678" s="39"/>
      <c r="BK678" s="39"/>
      <c r="BL678" s="39"/>
      <c r="BM678" s="39"/>
      <c r="BN678" s="39"/>
      <c r="BO678" s="39"/>
      <c r="BP678" s="39"/>
      <c r="BQ678" s="39"/>
      <c r="BR678" s="39"/>
      <c r="BS678" s="39"/>
      <c r="BT678" s="39"/>
      <c r="BU678" s="39"/>
      <c r="BV678" s="39"/>
      <c r="BW678" s="39"/>
      <c r="BX678" s="39"/>
      <c r="BY678" s="39"/>
      <c r="BZ678" s="39"/>
      <c r="CA678" s="39"/>
      <c r="CB678" s="39"/>
      <c r="CC678" s="39"/>
      <c r="CD678" s="39"/>
      <c r="CE678" s="39"/>
      <c r="CF678" s="39"/>
      <c r="CG678" s="39"/>
      <c r="CH678" s="39"/>
      <c r="CI678" s="39"/>
      <c r="CJ678" s="39"/>
      <c r="CK678" s="39"/>
      <c r="CL678" s="39"/>
      <c r="CM678" s="39"/>
      <c r="CN678" s="39"/>
      <c r="CO678" s="39"/>
      <c r="CP678" s="39"/>
      <c r="CQ678" s="39"/>
      <c r="CR678" s="39"/>
      <c r="CS678" s="39"/>
      <c r="CT678" s="39"/>
      <c r="CU678" s="39"/>
      <c r="CV678" s="39"/>
      <c r="CW678" s="39"/>
      <c r="CX678" s="39"/>
      <c r="CY678" s="39"/>
      <c r="CZ678" s="39"/>
      <c r="DA678" s="39"/>
      <c r="DB678" s="39"/>
      <c r="DC678" s="39"/>
      <c r="DD678" s="39"/>
      <c r="DE678" s="39"/>
      <c r="DF678" s="39"/>
      <c r="DG678" s="39"/>
      <c r="DH678" s="39"/>
      <c r="DI678" s="39"/>
      <c r="DJ678" s="39"/>
      <c r="DK678" s="39"/>
      <c r="DL678" s="39"/>
      <c r="DM678" s="39"/>
      <c r="DN678" s="39"/>
      <c r="DO678" s="39"/>
      <c r="DP678" s="39"/>
      <c r="DQ678" s="39"/>
      <c r="DR678" s="39"/>
      <c r="DS678" s="39"/>
      <c r="DT678" s="39"/>
      <c r="DU678" s="39"/>
      <c r="DV678" s="39"/>
      <c r="DW678" s="39"/>
      <c r="DX678" s="39"/>
      <c r="DY678" s="39"/>
      <c r="DZ678" s="39"/>
      <c r="EA678" s="39"/>
      <c r="EB678" s="39"/>
      <c r="EC678" s="39"/>
      <c r="ED678" s="39"/>
      <c r="EE678" s="39"/>
      <c r="EF678" s="39"/>
      <c r="EG678" s="39"/>
      <c r="EH678" s="39"/>
      <c r="EI678" s="39"/>
      <c r="EJ678" s="39"/>
      <c r="EK678" s="39"/>
      <c r="EL678" s="39"/>
      <c r="EM678" s="39"/>
      <c r="EN678" s="39"/>
      <c r="EO678" s="39"/>
      <c r="EP678" s="39"/>
      <c r="EQ678" s="39"/>
    </row>
    <row r="679" spans="1:147" s="54" customFormat="1" ht="17.25" x14ac:dyDescent="0.3">
      <c r="A679" s="91"/>
      <c r="B679" s="90"/>
      <c r="C679" s="36" t="s">
        <v>538</v>
      </c>
      <c r="D679" s="34">
        <f t="shared" ref="D679:D687" si="199">+ROUND(G679*0.3,1)</f>
        <v>168000</v>
      </c>
      <c r="E679" s="34">
        <f t="shared" ref="E679:E687" si="200">+ROUND(G679*0.6,1)</f>
        <v>336000</v>
      </c>
      <c r="F679" s="34">
        <f t="shared" ref="F679:F687" si="201">+ROUND(G679*0.8,1)</f>
        <v>448000</v>
      </c>
      <c r="G679" s="34">
        <v>559999.99999999988</v>
      </c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  <c r="AL679" s="39"/>
      <c r="AM679" s="39"/>
      <c r="AN679" s="39"/>
      <c r="AO679" s="39"/>
      <c r="AP679" s="39"/>
      <c r="AQ679" s="39"/>
      <c r="AR679" s="39"/>
      <c r="AS679" s="39"/>
      <c r="AT679" s="39"/>
      <c r="AU679" s="39"/>
      <c r="AV679" s="39"/>
      <c r="AW679" s="39"/>
      <c r="AX679" s="39"/>
      <c r="AY679" s="39"/>
      <c r="AZ679" s="39"/>
      <c r="BA679" s="39"/>
      <c r="BB679" s="39"/>
      <c r="BC679" s="39"/>
      <c r="BD679" s="39"/>
      <c r="BE679" s="39"/>
      <c r="BF679" s="39"/>
      <c r="BG679" s="39"/>
      <c r="BH679" s="39"/>
      <c r="BI679" s="39"/>
      <c r="BJ679" s="39"/>
      <c r="BK679" s="39"/>
      <c r="BL679" s="39"/>
      <c r="BM679" s="39"/>
      <c r="BN679" s="39"/>
      <c r="BO679" s="39"/>
      <c r="BP679" s="39"/>
      <c r="BQ679" s="39"/>
      <c r="BR679" s="39"/>
      <c r="BS679" s="39"/>
      <c r="BT679" s="39"/>
      <c r="BU679" s="39"/>
      <c r="BV679" s="39"/>
      <c r="BW679" s="39"/>
      <c r="BX679" s="39"/>
      <c r="BY679" s="39"/>
      <c r="BZ679" s="39"/>
      <c r="CA679" s="39"/>
      <c r="CB679" s="39"/>
      <c r="CC679" s="39"/>
      <c r="CD679" s="39"/>
      <c r="CE679" s="39"/>
      <c r="CF679" s="39"/>
      <c r="CG679" s="39"/>
      <c r="CH679" s="39"/>
      <c r="CI679" s="39"/>
      <c r="CJ679" s="39"/>
      <c r="CK679" s="39"/>
      <c r="CL679" s="39"/>
      <c r="CM679" s="39"/>
      <c r="CN679" s="39"/>
      <c r="CO679" s="39"/>
      <c r="CP679" s="39"/>
      <c r="CQ679" s="39"/>
      <c r="CR679" s="39"/>
      <c r="CS679" s="39"/>
      <c r="CT679" s="39"/>
      <c r="CU679" s="39"/>
      <c r="CV679" s="39"/>
      <c r="CW679" s="39"/>
      <c r="CX679" s="39"/>
      <c r="CY679" s="39"/>
      <c r="CZ679" s="39"/>
      <c r="DA679" s="39"/>
      <c r="DB679" s="39"/>
      <c r="DC679" s="39"/>
      <c r="DD679" s="39"/>
      <c r="DE679" s="39"/>
      <c r="DF679" s="39"/>
      <c r="DG679" s="39"/>
      <c r="DH679" s="39"/>
      <c r="DI679" s="39"/>
      <c r="DJ679" s="39"/>
      <c r="DK679" s="39"/>
      <c r="DL679" s="39"/>
      <c r="DM679" s="39"/>
      <c r="DN679" s="39"/>
      <c r="DO679" s="39"/>
      <c r="DP679" s="39"/>
      <c r="DQ679" s="39"/>
      <c r="DR679" s="39"/>
      <c r="DS679" s="39"/>
      <c r="DT679" s="39"/>
      <c r="DU679" s="39"/>
      <c r="DV679" s="39"/>
      <c r="DW679" s="39"/>
      <c r="DX679" s="39"/>
      <c r="DY679" s="39"/>
      <c r="DZ679" s="39"/>
      <c r="EA679" s="39"/>
      <c r="EB679" s="39"/>
      <c r="EC679" s="39"/>
      <c r="ED679" s="39"/>
      <c r="EE679" s="39"/>
      <c r="EF679" s="39"/>
      <c r="EG679" s="39"/>
      <c r="EH679" s="39"/>
      <c r="EI679" s="39"/>
      <c r="EJ679" s="39"/>
      <c r="EK679" s="39"/>
      <c r="EL679" s="39"/>
      <c r="EM679" s="39"/>
      <c r="EN679" s="39"/>
      <c r="EO679" s="39"/>
      <c r="EP679" s="39"/>
      <c r="EQ679" s="39"/>
    </row>
    <row r="680" spans="1:147" s="54" customFormat="1" ht="17.25" x14ac:dyDescent="0.3">
      <c r="A680" s="91"/>
      <c r="B680" s="89"/>
      <c r="C680" s="36" t="s">
        <v>539</v>
      </c>
      <c r="D680" s="34">
        <f t="shared" si="199"/>
        <v>149179.4</v>
      </c>
      <c r="E680" s="34">
        <f t="shared" si="200"/>
        <v>298358.7</v>
      </c>
      <c r="F680" s="34">
        <f t="shared" si="201"/>
        <v>397811.6</v>
      </c>
      <c r="G680" s="34">
        <v>497264.5</v>
      </c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  <c r="AL680" s="39"/>
      <c r="AM680" s="39"/>
      <c r="AN680" s="39"/>
      <c r="AO680" s="39"/>
      <c r="AP680" s="39"/>
      <c r="AQ680" s="39"/>
      <c r="AR680" s="39"/>
      <c r="AS680" s="39"/>
      <c r="AT680" s="39"/>
      <c r="AU680" s="39"/>
      <c r="AV680" s="39"/>
      <c r="AW680" s="39"/>
      <c r="AX680" s="39"/>
      <c r="AY680" s="39"/>
      <c r="AZ680" s="39"/>
      <c r="BA680" s="39"/>
      <c r="BB680" s="39"/>
      <c r="BC680" s="39"/>
      <c r="BD680" s="39"/>
      <c r="BE680" s="39"/>
      <c r="BF680" s="39"/>
      <c r="BG680" s="39"/>
      <c r="BH680" s="39"/>
      <c r="BI680" s="39"/>
      <c r="BJ680" s="39"/>
      <c r="BK680" s="39"/>
      <c r="BL680" s="39"/>
      <c r="BM680" s="39"/>
      <c r="BN680" s="39"/>
      <c r="BO680" s="39"/>
      <c r="BP680" s="39"/>
      <c r="BQ680" s="39"/>
      <c r="BR680" s="39"/>
      <c r="BS680" s="39"/>
      <c r="BT680" s="39"/>
      <c r="BU680" s="39"/>
      <c r="BV680" s="39"/>
      <c r="BW680" s="39"/>
      <c r="BX680" s="39"/>
      <c r="BY680" s="39"/>
      <c r="BZ680" s="39"/>
      <c r="CA680" s="39"/>
      <c r="CB680" s="39"/>
      <c r="CC680" s="39"/>
      <c r="CD680" s="39"/>
      <c r="CE680" s="39"/>
      <c r="CF680" s="39"/>
      <c r="CG680" s="39"/>
      <c r="CH680" s="39"/>
      <c r="CI680" s="39"/>
      <c r="CJ680" s="39"/>
      <c r="CK680" s="39"/>
      <c r="CL680" s="39"/>
      <c r="CM680" s="39"/>
      <c r="CN680" s="39"/>
      <c r="CO680" s="39"/>
      <c r="CP680" s="39"/>
      <c r="CQ680" s="39"/>
      <c r="CR680" s="39"/>
      <c r="CS680" s="39"/>
      <c r="CT680" s="39"/>
      <c r="CU680" s="39"/>
      <c r="CV680" s="39"/>
      <c r="CW680" s="39"/>
      <c r="CX680" s="39"/>
      <c r="CY680" s="39"/>
      <c r="CZ680" s="39"/>
      <c r="DA680" s="39"/>
      <c r="DB680" s="39"/>
      <c r="DC680" s="39"/>
      <c r="DD680" s="39"/>
      <c r="DE680" s="39"/>
      <c r="DF680" s="39"/>
      <c r="DG680" s="39"/>
      <c r="DH680" s="39"/>
      <c r="DI680" s="39"/>
      <c r="DJ680" s="39"/>
      <c r="DK680" s="39"/>
      <c r="DL680" s="39"/>
      <c r="DM680" s="39"/>
      <c r="DN680" s="39"/>
      <c r="DO680" s="39"/>
      <c r="DP680" s="39"/>
      <c r="DQ680" s="39"/>
      <c r="DR680" s="39"/>
      <c r="DS680" s="39"/>
      <c r="DT680" s="39"/>
      <c r="DU680" s="39"/>
      <c r="DV680" s="39"/>
      <c r="DW680" s="39"/>
      <c r="DX680" s="39"/>
      <c r="DY680" s="39"/>
      <c r="DZ680" s="39"/>
      <c r="EA680" s="39"/>
      <c r="EB680" s="39"/>
      <c r="EC680" s="39"/>
      <c r="ED680" s="39"/>
      <c r="EE680" s="39"/>
      <c r="EF680" s="39"/>
      <c r="EG680" s="39"/>
      <c r="EH680" s="39"/>
      <c r="EI680" s="39"/>
      <c r="EJ680" s="39"/>
      <c r="EK680" s="39"/>
      <c r="EL680" s="39"/>
      <c r="EM680" s="39"/>
      <c r="EN680" s="39"/>
      <c r="EO680" s="39"/>
      <c r="EP680" s="39"/>
      <c r="EQ680" s="39"/>
    </row>
    <row r="681" spans="1:147" s="54" customFormat="1" ht="17.25" x14ac:dyDescent="0.3">
      <c r="A681" s="91"/>
      <c r="B681" s="89"/>
      <c r="C681" s="36" t="s">
        <v>540</v>
      </c>
      <c r="D681" s="34">
        <f t="shared" si="199"/>
        <v>175418.9</v>
      </c>
      <c r="E681" s="34">
        <f t="shared" si="200"/>
        <v>350837.8</v>
      </c>
      <c r="F681" s="34">
        <f t="shared" si="201"/>
        <v>467783.8</v>
      </c>
      <c r="G681" s="34">
        <v>584729.69999999995</v>
      </c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  <c r="AL681" s="39"/>
      <c r="AM681" s="39"/>
      <c r="AN681" s="39"/>
      <c r="AO681" s="39"/>
      <c r="AP681" s="39"/>
      <c r="AQ681" s="39"/>
      <c r="AR681" s="39"/>
      <c r="AS681" s="39"/>
      <c r="AT681" s="39"/>
      <c r="AU681" s="39"/>
      <c r="AV681" s="39"/>
      <c r="AW681" s="39"/>
      <c r="AX681" s="39"/>
      <c r="AY681" s="39"/>
      <c r="AZ681" s="39"/>
      <c r="BA681" s="39"/>
      <c r="BB681" s="39"/>
      <c r="BC681" s="39"/>
      <c r="BD681" s="39"/>
      <c r="BE681" s="39"/>
      <c r="BF681" s="39"/>
      <c r="BG681" s="39"/>
      <c r="BH681" s="39"/>
      <c r="BI681" s="39"/>
      <c r="BJ681" s="39"/>
      <c r="BK681" s="39"/>
      <c r="BL681" s="39"/>
      <c r="BM681" s="39"/>
      <c r="BN681" s="39"/>
      <c r="BO681" s="39"/>
      <c r="BP681" s="39"/>
      <c r="BQ681" s="39"/>
      <c r="BR681" s="39"/>
      <c r="BS681" s="39"/>
      <c r="BT681" s="39"/>
      <c r="BU681" s="39"/>
      <c r="BV681" s="39"/>
      <c r="BW681" s="39"/>
      <c r="BX681" s="39"/>
      <c r="BY681" s="39"/>
      <c r="BZ681" s="39"/>
      <c r="CA681" s="39"/>
      <c r="CB681" s="39"/>
      <c r="CC681" s="39"/>
      <c r="CD681" s="39"/>
      <c r="CE681" s="39"/>
      <c r="CF681" s="39"/>
      <c r="CG681" s="39"/>
      <c r="CH681" s="39"/>
      <c r="CI681" s="39"/>
      <c r="CJ681" s="39"/>
      <c r="CK681" s="39"/>
      <c r="CL681" s="39"/>
      <c r="CM681" s="39"/>
      <c r="CN681" s="39"/>
      <c r="CO681" s="39"/>
      <c r="CP681" s="39"/>
      <c r="CQ681" s="39"/>
      <c r="CR681" s="39"/>
      <c r="CS681" s="39"/>
      <c r="CT681" s="39"/>
      <c r="CU681" s="39"/>
      <c r="CV681" s="39"/>
      <c r="CW681" s="39"/>
      <c r="CX681" s="39"/>
      <c r="CY681" s="39"/>
      <c r="CZ681" s="39"/>
      <c r="DA681" s="39"/>
      <c r="DB681" s="39"/>
      <c r="DC681" s="39"/>
      <c r="DD681" s="39"/>
      <c r="DE681" s="39"/>
      <c r="DF681" s="39"/>
      <c r="DG681" s="39"/>
      <c r="DH681" s="39"/>
      <c r="DI681" s="39"/>
      <c r="DJ681" s="39"/>
      <c r="DK681" s="39"/>
      <c r="DL681" s="39"/>
      <c r="DM681" s="39"/>
      <c r="DN681" s="39"/>
      <c r="DO681" s="39"/>
      <c r="DP681" s="39"/>
      <c r="DQ681" s="39"/>
      <c r="DR681" s="39"/>
      <c r="DS681" s="39"/>
      <c r="DT681" s="39"/>
      <c r="DU681" s="39"/>
      <c r="DV681" s="39"/>
      <c r="DW681" s="39"/>
      <c r="DX681" s="39"/>
      <c r="DY681" s="39"/>
      <c r="DZ681" s="39"/>
      <c r="EA681" s="39"/>
      <c r="EB681" s="39"/>
      <c r="EC681" s="39"/>
      <c r="ED681" s="39"/>
      <c r="EE681" s="39"/>
      <c r="EF681" s="39"/>
      <c r="EG681" s="39"/>
      <c r="EH681" s="39"/>
      <c r="EI681" s="39"/>
      <c r="EJ681" s="39"/>
      <c r="EK681" s="39"/>
      <c r="EL681" s="39"/>
      <c r="EM681" s="39"/>
      <c r="EN681" s="39"/>
      <c r="EO681" s="39"/>
      <c r="EP681" s="39"/>
      <c r="EQ681" s="39"/>
    </row>
    <row r="682" spans="1:147" s="54" customFormat="1" ht="17.25" x14ac:dyDescent="0.3">
      <c r="A682" s="91"/>
      <c r="B682" s="89"/>
      <c r="C682" s="36" t="s">
        <v>541</v>
      </c>
      <c r="D682" s="34">
        <f t="shared" si="199"/>
        <v>170407.4</v>
      </c>
      <c r="E682" s="34">
        <f t="shared" si="200"/>
        <v>340814.7</v>
      </c>
      <c r="F682" s="34">
        <f t="shared" si="201"/>
        <v>454419.6</v>
      </c>
      <c r="G682" s="34">
        <v>568024.5</v>
      </c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  <c r="AL682" s="39"/>
      <c r="AM682" s="39"/>
      <c r="AN682" s="39"/>
      <c r="AO682" s="39"/>
      <c r="AP682" s="39"/>
      <c r="AQ682" s="39"/>
      <c r="AR682" s="39"/>
      <c r="AS682" s="39"/>
      <c r="AT682" s="39"/>
      <c r="AU682" s="39"/>
      <c r="AV682" s="39"/>
      <c r="AW682" s="39"/>
      <c r="AX682" s="39"/>
      <c r="AY682" s="39"/>
      <c r="AZ682" s="39"/>
      <c r="BA682" s="39"/>
      <c r="BB682" s="39"/>
      <c r="BC682" s="39"/>
      <c r="BD682" s="39"/>
      <c r="BE682" s="39"/>
      <c r="BF682" s="39"/>
      <c r="BG682" s="39"/>
      <c r="BH682" s="39"/>
      <c r="BI682" s="39"/>
      <c r="BJ682" s="39"/>
      <c r="BK682" s="39"/>
      <c r="BL682" s="39"/>
      <c r="BM682" s="39"/>
      <c r="BN682" s="39"/>
      <c r="BO682" s="39"/>
      <c r="BP682" s="39"/>
      <c r="BQ682" s="39"/>
      <c r="BR682" s="39"/>
      <c r="BS682" s="39"/>
      <c r="BT682" s="39"/>
      <c r="BU682" s="39"/>
      <c r="BV682" s="39"/>
      <c r="BW682" s="39"/>
      <c r="BX682" s="39"/>
      <c r="BY682" s="39"/>
      <c r="BZ682" s="39"/>
      <c r="CA682" s="39"/>
      <c r="CB682" s="39"/>
      <c r="CC682" s="39"/>
      <c r="CD682" s="39"/>
      <c r="CE682" s="39"/>
      <c r="CF682" s="39"/>
      <c r="CG682" s="39"/>
      <c r="CH682" s="39"/>
      <c r="CI682" s="39"/>
      <c r="CJ682" s="39"/>
      <c r="CK682" s="39"/>
      <c r="CL682" s="39"/>
      <c r="CM682" s="39"/>
      <c r="CN682" s="39"/>
      <c r="CO682" s="39"/>
      <c r="CP682" s="39"/>
      <c r="CQ682" s="39"/>
      <c r="CR682" s="39"/>
      <c r="CS682" s="39"/>
      <c r="CT682" s="39"/>
      <c r="CU682" s="39"/>
      <c r="CV682" s="39"/>
      <c r="CW682" s="39"/>
      <c r="CX682" s="39"/>
      <c r="CY682" s="39"/>
      <c r="CZ682" s="39"/>
      <c r="DA682" s="39"/>
      <c r="DB682" s="39"/>
      <c r="DC682" s="39"/>
      <c r="DD682" s="39"/>
      <c r="DE682" s="39"/>
      <c r="DF682" s="39"/>
      <c r="DG682" s="39"/>
      <c r="DH682" s="39"/>
      <c r="DI682" s="39"/>
      <c r="DJ682" s="39"/>
      <c r="DK682" s="39"/>
      <c r="DL682" s="39"/>
      <c r="DM682" s="39"/>
      <c r="DN682" s="39"/>
      <c r="DO682" s="39"/>
      <c r="DP682" s="39"/>
      <c r="DQ682" s="39"/>
      <c r="DR682" s="39"/>
      <c r="DS682" s="39"/>
      <c r="DT682" s="39"/>
      <c r="DU682" s="39"/>
      <c r="DV682" s="39"/>
      <c r="DW682" s="39"/>
      <c r="DX682" s="39"/>
      <c r="DY682" s="39"/>
      <c r="DZ682" s="39"/>
      <c r="EA682" s="39"/>
      <c r="EB682" s="39"/>
      <c r="EC682" s="39"/>
      <c r="ED682" s="39"/>
      <c r="EE682" s="39"/>
      <c r="EF682" s="39"/>
      <c r="EG682" s="39"/>
      <c r="EH682" s="39"/>
      <c r="EI682" s="39"/>
      <c r="EJ682" s="39"/>
      <c r="EK682" s="39"/>
      <c r="EL682" s="39"/>
      <c r="EM682" s="39"/>
      <c r="EN682" s="39"/>
      <c r="EO682" s="39"/>
      <c r="EP682" s="39"/>
      <c r="EQ682" s="39"/>
    </row>
    <row r="683" spans="1:147" s="54" customFormat="1" ht="17.850000000000001" customHeight="1" x14ac:dyDescent="0.3">
      <c r="A683" s="91"/>
      <c r="B683" s="89"/>
      <c r="C683" s="36" t="s">
        <v>542</v>
      </c>
      <c r="D683" s="34">
        <f t="shared" si="199"/>
        <v>175220</v>
      </c>
      <c r="E683" s="34">
        <f t="shared" si="200"/>
        <v>350440</v>
      </c>
      <c r="F683" s="34">
        <f t="shared" si="201"/>
        <v>467253.4</v>
      </c>
      <c r="G683" s="34">
        <v>584066.69999999995</v>
      </c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  <c r="AL683" s="39"/>
      <c r="AM683" s="39"/>
      <c r="AN683" s="39"/>
      <c r="AO683" s="39"/>
      <c r="AP683" s="39"/>
      <c r="AQ683" s="39"/>
      <c r="AR683" s="39"/>
      <c r="AS683" s="39"/>
      <c r="AT683" s="39"/>
      <c r="AU683" s="39"/>
      <c r="AV683" s="39"/>
      <c r="AW683" s="39"/>
      <c r="AX683" s="39"/>
      <c r="AY683" s="39"/>
      <c r="AZ683" s="39"/>
      <c r="BA683" s="39"/>
      <c r="BB683" s="39"/>
      <c r="BC683" s="39"/>
      <c r="BD683" s="39"/>
      <c r="BE683" s="39"/>
      <c r="BF683" s="39"/>
      <c r="BG683" s="39"/>
      <c r="BH683" s="39"/>
      <c r="BI683" s="39"/>
      <c r="BJ683" s="39"/>
      <c r="BK683" s="39"/>
      <c r="BL683" s="39"/>
      <c r="BM683" s="39"/>
      <c r="BN683" s="39"/>
      <c r="BO683" s="39"/>
      <c r="BP683" s="39"/>
      <c r="BQ683" s="39"/>
      <c r="BR683" s="39"/>
      <c r="BS683" s="39"/>
      <c r="BT683" s="39"/>
      <c r="BU683" s="39"/>
      <c r="BV683" s="39"/>
      <c r="BW683" s="39"/>
      <c r="BX683" s="39"/>
      <c r="BY683" s="39"/>
      <c r="BZ683" s="39"/>
      <c r="CA683" s="39"/>
      <c r="CB683" s="39"/>
      <c r="CC683" s="39"/>
      <c r="CD683" s="39"/>
      <c r="CE683" s="39"/>
      <c r="CF683" s="39"/>
      <c r="CG683" s="39"/>
      <c r="CH683" s="39"/>
      <c r="CI683" s="39"/>
      <c r="CJ683" s="39"/>
      <c r="CK683" s="39"/>
      <c r="CL683" s="39"/>
      <c r="CM683" s="39"/>
      <c r="CN683" s="39"/>
      <c r="CO683" s="39"/>
      <c r="CP683" s="39"/>
      <c r="CQ683" s="39"/>
      <c r="CR683" s="39"/>
      <c r="CS683" s="39"/>
      <c r="CT683" s="39"/>
      <c r="CU683" s="39"/>
      <c r="CV683" s="39"/>
      <c r="CW683" s="39"/>
      <c r="CX683" s="39"/>
      <c r="CY683" s="39"/>
      <c r="CZ683" s="39"/>
      <c r="DA683" s="39"/>
      <c r="DB683" s="39"/>
      <c r="DC683" s="39"/>
      <c r="DD683" s="39"/>
      <c r="DE683" s="39"/>
      <c r="DF683" s="39"/>
      <c r="DG683" s="39"/>
      <c r="DH683" s="39"/>
      <c r="DI683" s="39"/>
      <c r="DJ683" s="39"/>
      <c r="DK683" s="39"/>
      <c r="DL683" s="39"/>
      <c r="DM683" s="39"/>
      <c r="DN683" s="39"/>
      <c r="DO683" s="39"/>
      <c r="DP683" s="39"/>
      <c r="DQ683" s="39"/>
      <c r="DR683" s="39"/>
      <c r="DS683" s="39"/>
      <c r="DT683" s="39"/>
      <c r="DU683" s="39"/>
      <c r="DV683" s="39"/>
      <c r="DW683" s="39"/>
      <c r="DX683" s="39"/>
      <c r="DY683" s="39"/>
      <c r="DZ683" s="39"/>
      <c r="EA683" s="39"/>
      <c r="EB683" s="39"/>
      <c r="EC683" s="39"/>
      <c r="ED683" s="39"/>
      <c r="EE683" s="39"/>
      <c r="EF683" s="39"/>
      <c r="EG683" s="39"/>
      <c r="EH683" s="39"/>
      <c r="EI683" s="39"/>
      <c r="EJ683" s="39"/>
      <c r="EK683" s="39"/>
      <c r="EL683" s="39"/>
      <c r="EM683" s="39"/>
      <c r="EN683" s="39"/>
      <c r="EO683" s="39"/>
      <c r="EP683" s="39"/>
      <c r="EQ683" s="39"/>
    </row>
    <row r="684" spans="1:147" s="54" customFormat="1" ht="17.850000000000001" customHeight="1" x14ac:dyDescent="0.3">
      <c r="A684" s="91"/>
      <c r="B684" s="89"/>
      <c r="C684" s="36" t="s">
        <v>543</v>
      </c>
      <c r="D684" s="34">
        <f t="shared" si="199"/>
        <v>158091.4</v>
      </c>
      <c r="E684" s="34">
        <f t="shared" si="200"/>
        <v>316182.8</v>
      </c>
      <c r="F684" s="34">
        <f t="shared" si="201"/>
        <v>421577.1</v>
      </c>
      <c r="G684" s="34">
        <v>526971.4</v>
      </c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  <c r="AM684" s="39"/>
      <c r="AN684" s="39"/>
      <c r="AO684" s="39"/>
      <c r="AP684" s="39"/>
      <c r="AQ684" s="39"/>
      <c r="AR684" s="39"/>
      <c r="AS684" s="39"/>
      <c r="AT684" s="39"/>
      <c r="AU684" s="39"/>
      <c r="AV684" s="39"/>
      <c r="AW684" s="39"/>
      <c r="AX684" s="39"/>
      <c r="AY684" s="39"/>
      <c r="AZ684" s="39"/>
      <c r="BA684" s="39"/>
      <c r="BB684" s="39"/>
      <c r="BC684" s="39"/>
      <c r="BD684" s="39"/>
      <c r="BE684" s="39"/>
      <c r="BF684" s="39"/>
      <c r="BG684" s="39"/>
      <c r="BH684" s="39"/>
      <c r="BI684" s="39"/>
      <c r="BJ684" s="39"/>
      <c r="BK684" s="39"/>
      <c r="BL684" s="39"/>
      <c r="BM684" s="39"/>
      <c r="BN684" s="39"/>
      <c r="BO684" s="39"/>
      <c r="BP684" s="39"/>
      <c r="BQ684" s="39"/>
      <c r="BR684" s="39"/>
      <c r="BS684" s="39"/>
      <c r="BT684" s="39"/>
      <c r="BU684" s="39"/>
      <c r="BV684" s="39"/>
      <c r="BW684" s="39"/>
      <c r="BX684" s="39"/>
      <c r="BY684" s="39"/>
      <c r="BZ684" s="39"/>
      <c r="CA684" s="39"/>
      <c r="CB684" s="39"/>
      <c r="CC684" s="39"/>
      <c r="CD684" s="39"/>
      <c r="CE684" s="39"/>
      <c r="CF684" s="39"/>
      <c r="CG684" s="39"/>
      <c r="CH684" s="39"/>
      <c r="CI684" s="39"/>
      <c r="CJ684" s="39"/>
      <c r="CK684" s="39"/>
      <c r="CL684" s="39"/>
      <c r="CM684" s="39"/>
      <c r="CN684" s="39"/>
      <c r="CO684" s="39"/>
      <c r="CP684" s="39"/>
      <c r="CQ684" s="39"/>
      <c r="CR684" s="39"/>
      <c r="CS684" s="39"/>
      <c r="CT684" s="39"/>
      <c r="CU684" s="39"/>
      <c r="CV684" s="39"/>
      <c r="CW684" s="39"/>
      <c r="CX684" s="39"/>
      <c r="CY684" s="39"/>
      <c r="CZ684" s="39"/>
      <c r="DA684" s="39"/>
      <c r="DB684" s="39"/>
      <c r="DC684" s="39"/>
      <c r="DD684" s="39"/>
      <c r="DE684" s="39"/>
      <c r="DF684" s="39"/>
      <c r="DG684" s="39"/>
      <c r="DH684" s="39"/>
      <c r="DI684" s="39"/>
      <c r="DJ684" s="39"/>
      <c r="DK684" s="39"/>
      <c r="DL684" s="39"/>
      <c r="DM684" s="39"/>
      <c r="DN684" s="39"/>
      <c r="DO684" s="39"/>
      <c r="DP684" s="39"/>
      <c r="DQ684" s="39"/>
      <c r="DR684" s="39"/>
      <c r="DS684" s="39"/>
      <c r="DT684" s="39"/>
      <c r="DU684" s="39"/>
      <c r="DV684" s="39"/>
      <c r="DW684" s="39"/>
      <c r="DX684" s="39"/>
      <c r="DY684" s="39"/>
      <c r="DZ684" s="39"/>
      <c r="EA684" s="39"/>
      <c r="EB684" s="39"/>
      <c r="EC684" s="39"/>
      <c r="ED684" s="39"/>
      <c r="EE684" s="39"/>
      <c r="EF684" s="39"/>
      <c r="EG684" s="39"/>
      <c r="EH684" s="39"/>
      <c r="EI684" s="39"/>
      <c r="EJ684" s="39"/>
      <c r="EK684" s="39"/>
      <c r="EL684" s="39"/>
      <c r="EM684" s="39"/>
      <c r="EN684" s="39"/>
      <c r="EO684" s="39"/>
      <c r="EP684" s="39"/>
      <c r="EQ684" s="39"/>
    </row>
    <row r="685" spans="1:147" s="54" customFormat="1" ht="17.850000000000001" customHeight="1" x14ac:dyDescent="0.3">
      <c r="A685" s="91"/>
      <c r="B685" s="89"/>
      <c r="C685" s="36" t="s">
        <v>544</v>
      </c>
      <c r="D685" s="34">
        <f t="shared" si="199"/>
        <v>170195.8</v>
      </c>
      <c r="E685" s="34">
        <f t="shared" si="200"/>
        <v>340391.6</v>
      </c>
      <c r="F685" s="34">
        <f t="shared" si="201"/>
        <v>453855.5</v>
      </c>
      <c r="G685" s="34">
        <v>567319.4</v>
      </c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  <c r="AM685" s="39"/>
      <c r="AN685" s="39"/>
      <c r="AO685" s="39"/>
      <c r="AP685" s="39"/>
      <c r="AQ685" s="39"/>
      <c r="AR685" s="39"/>
      <c r="AS685" s="39"/>
      <c r="AT685" s="39"/>
      <c r="AU685" s="39"/>
      <c r="AV685" s="39"/>
      <c r="AW685" s="39"/>
      <c r="AX685" s="39"/>
      <c r="AY685" s="39"/>
      <c r="AZ685" s="39"/>
      <c r="BA685" s="39"/>
      <c r="BB685" s="39"/>
      <c r="BC685" s="39"/>
      <c r="BD685" s="39"/>
      <c r="BE685" s="39"/>
      <c r="BF685" s="39"/>
      <c r="BG685" s="39"/>
      <c r="BH685" s="39"/>
      <c r="BI685" s="39"/>
      <c r="BJ685" s="39"/>
      <c r="BK685" s="39"/>
      <c r="BL685" s="39"/>
      <c r="BM685" s="39"/>
      <c r="BN685" s="39"/>
      <c r="BO685" s="39"/>
      <c r="BP685" s="39"/>
      <c r="BQ685" s="39"/>
      <c r="BR685" s="39"/>
      <c r="BS685" s="39"/>
      <c r="BT685" s="39"/>
      <c r="BU685" s="39"/>
      <c r="BV685" s="39"/>
      <c r="BW685" s="39"/>
      <c r="BX685" s="39"/>
      <c r="BY685" s="39"/>
      <c r="BZ685" s="39"/>
      <c r="CA685" s="39"/>
      <c r="CB685" s="39"/>
      <c r="CC685" s="39"/>
      <c r="CD685" s="39"/>
      <c r="CE685" s="39"/>
      <c r="CF685" s="39"/>
      <c r="CG685" s="39"/>
      <c r="CH685" s="39"/>
      <c r="CI685" s="39"/>
      <c r="CJ685" s="39"/>
      <c r="CK685" s="39"/>
      <c r="CL685" s="39"/>
      <c r="CM685" s="39"/>
      <c r="CN685" s="39"/>
      <c r="CO685" s="39"/>
      <c r="CP685" s="39"/>
      <c r="CQ685" s="39"/>
      <c r="CR685" s="39"/>
      <c r="CS685" s="39"/>
      <c r="CT685" s="39"/>
      <c r="CU685" s="39"/>
      <c r="CV685" s="39"/>
      <c r="CW685" s="39"/>
      <c r="CX685" s="39"/>
      <c r="CY685" s="39"/>
      <c r="CZ685" s="39"/>
      <c r="DA685" s="39"/>
      <c r="DB685" s="39"/>
      <c r="DC685" s="39"/>
      <c r="DD685" s="39"/>
      <c r="DE685" s="39"/>
      <c r="DF685" s="39"/>
      <c r="DG685" s="39"/>
      <c r="DH685" s="39"/>
      <c r="DI685" s="39"/>
      <c r="DJ685" s="39"/>
      <c r="DK685" s="39"/>
      <c r="DL685" s="39"/>
      <c r="DM685" s="39"/>
      <c r="DN685" s="39"/>
      <c r="DO685" s="39"/>
      <c r="DP685" s="39"/>
      <c r="DQ685" s="39"/>
      <c r="DR685" s="39"/>
      <c r="DS685" s="39"/>
      <c r="DT685" s="39"/>
      <c r="DU685" s="39"/>
      <c r="DV685" s="39"/>
      <c r="DW685" s="39"/>
      <c r="DX685" s="39"/>
      <c r="DY685" s="39"/>
      <c r="DZ685" s="39"/>
      <c r="EA685" s="39"/>
      <c r="EB685" s="39"/>
      <c r="EC685" s="39"/>
      <c r="ED685" s="39"/>
      <c r="EE685" s="39"/>
      <c r="EF685" s="39"/>
      <c r="EG685" s="39"/>
      <c r="EH685" s="39"/>
      <c r="EI685" s="39"/>
      <c r="EJ685" s="39"/>
      <c r="EK685" s="39"/>
      <c r="EL685" s="39"/>
      <c r="EM685" s="39"/>
      <c r="EN685" s="39"/>
      <c r="EO685" s="39"/>
      <c r="EP685" s="39"/>
      <c r="EQ685" s="39"/>
    </row>
    <row r="686" spans="1:147" s="54" customFormat="1" ht="17.850000000000001" customHeight="1" x14ac:dyDescent="0.3">
      <c r="A686" s="91"/>
      <c r="B686" s="89"/>
      <c r="C686" s="36" t="s">
        <v>545</v>
      </c>
      <c r="D686" s="34">
        <f t="shared" si="199"/>
        <v>159785.79999999999</v>
      </c>
      <c r="E686" s="34">
        <f t="shared" si="200"/>
        <v>319571.5</v>
      </c>
      <c r="F686" s="34">
        <f t="shared" si="201"/>
        <v>426095.4</v>
      </c>
      <c r="G686" s="34">
        <v>532619.19999999995</v>
      </c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  <c r="AL686" s="39"/>
      <c r="AM686" s="39"/>
      <c r="AN686" s="39"/>
      <c r="AO686" s="39"/>
      <c r="AP686" s="39"/>
      <c r="AQ686" s="39"/>
      <c r="AR686" s="39"/>
      <c r="AS686" s="39"/>
      <c r="AT686" s="39"/>
      <c r="AU686" s="39"/>
      <c r="AV686" s="39"/>
      <c r="AW686" s="39"/>
      <c r="AX686" s="39"/>
      <c r="AY686" s="39"/>
      <c r="AZ686" s="39"/>
      <c r="BA686" s="39"/>
      <c r="BB686" s="39"/>
      <c r="BC686" s="39"/>
      <c r="BD686" s="39"/>
      <c r="BE686" s="39"/>
      <c r="BF686" s="39"/>
      <c r="BG686" s="39"/>
      <c r="BH686" s="39"/>
      <c r="BI686" s="39"/>
      <c r="BJ686" s="39"/>
      <c r="BK686" s="39"/>
      <c r="BL686" s="39"/>
      <c r="BM686" s="39"/>
      <c r="BN686" s="39"/>
      <c r="BO686" s="39"/>
      <c r="BP686" s="39"/>
      <c r="BQ686" s="39"/>
      <c r="BR686" s="39"/>
      <c r="BS686" s="39"/>
      <c r="BT686" s="39"/>
      <c r="BU686" s="39"/>
      <c r="BV686" s="39"/>
      <c r="BW686" s="39"/>
      <c r="BX686" s="39"/>
      <c r="BY686" s="39"/>
      <c r="BZ686" s="39"/>
      <c r="CA686" s="39"/>
      <c r="CB686" s="39"/>
      <c r="CC686" s="39"/>
      <c r="CD686" s="39"/>
      <c r="CE686" s="39"/>
      <c r="CF686" s="39"/>
      <c r="CG686" s="39"/>
      <c r="CH686" s="39"/>
      <c r="CI686" s="39"/>
      <c r="CJ686" s="39"/>
      <c r="CK686" s="39"/>
      <c r="CL686" s="39"/>
      <c r="CM686" s="39"/>
      <c r="CN686" s="39"/>
      <c r="CO686" s="39"/>
      <c r="CP686" s="39"/>
      <c r="CQ686" s="39"/>
      <c r="CR686" s="39"/>
      <c r="CS686" s="39"/>
      <c r="CT686" s="39"/>
      <c r="CU686" s="39"/>
      <c r="CV686" s="39"/>
      <c r="CW686" s="39"/>
      <c r="CX686" s="39"/>
      <c r="CY686" s="39"/>
      <c r="CZ686" s="39"/>
      <c r="DA686" s="39"/>
      <c r="DB686" s="39"/>
      <c r="DC686" s="39"/>
      <c r="DD686" s="39"/>
      <c r="DE686" s="39"/>
      <c r="DF686" s="39"/>
      <c r="DG686" s="39"/>
      <c r="DH686" s="39"/>
      <c r="DI686" s="39"/>
      <c r="DJ686" s="39"/>
      <c r="DK686" s="39"/>
      <c r="DL686" s="39"/>
      <c r="DM686" s="39"/>
      <c r="DN686" s="39"/>
      <c r="DO686" s="39"/>
      <c r="DP686" s="39"/>
      <c r="DQ686" s="39"/>
      <c r="DR686" s="39"/>
      <c r="DS686" s="39"/>
      <c r="DT686" s="39"/>
      <c r="DU686" s="39"/>
      <c r="DV686" s="39"/>
      <c r="DW686" s="39"/>
      <c r="DX686" s="39"/>
      <c r="DY686" s="39"/>
      <c r="DZ686" s="39"/>
      <c r="EA686" s="39"/>
      <c r="EB686" s="39"/>
      <c r="EC686" s="39"/>
      <c r="ED686" s="39"/>
      <c r="EE686" s="39"/>
      <c r="EF686" s="39"/>
      <c r="EG686" s="39"/>
      <c r="EH686" s="39"/>
      <c r="EI686" s="39"/>
      <c r="EJ686" s="39"/>
      <c r="EK686" s="39"/>
      <c r="EL686" s="39"/>
      <c r="EM686" s="39"/>
      <c r="EN686" s="39"/>
      <c r="EO686" s="39"/>
      <c r="EP686" s="39"/>
      <c r="EQ686" s="39"/>
    </row>
    <row r="687" spans="1:147" s="54" customFormat="1" ht="17.850000000000001" customHeight="1" x14ac:dyDescent="0.3">
      <c r="A687" s="91"/>
      <c r="B687" s="92"/>
      <c r="C687" s="36" t="s">
        <v>546</v>
      </c>
      <c r="D687" s="34">
        <f t="shared" si="199"/>
        <v>161346.6</v>
      </c>
      <c r="E687" s="34">
        <f t="shared" si="200"/>
        <v>322693.2</v>
      </c>
      <c r="F687" s="34">
        <f t="shared" si="201"/>
        <v>430257.6</v>
      </c>
      <c r="G687" s="34">
        <v>537822</v>
      </c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  <c r="AM687" s="39"/>
      <c r="AN687" s="39"/>
      <c r="AO687" s="39"/>
      <c r="AP687" s="39"/>
      <c r="AQ687" s="39"/>
      <c r="AR687" s="39"/>
      <c r="AS687" s="39"/>
      <c r="AT687" s="39"/>
      <c r="AU687" s="39"/>
      <c r="AV687" s="39"/>
      <c r="AW687" s="39"/>
      <c r="AX687" s="39"/>
      <c r="AY687" s="39"/>
      <c r="AZ687" s="39"/>
      <c r="BA687" s="39"/>
      <c r="BB687" s="39"/>
      <c r="BC687" s="39"/>
      <c r="BD687" s="39"/>
      <c r="BE687" s="39"/>
      <c r="BF687" s="39"/>
      <c r="BG687" s="39"/>
      <c r="BH687" s="39"/>
      <c r="BI687" s="39"/>
      <c r="BJ687" s="39"/>
      <c r="BK687" s="39"/>
      <c r="BL687" s="39"/>
      <c r="BM687" s="39"/>
      <c r="BN687" s="39"/>
      <c r="BO687" s="39"/>
      <c r="BP687" s="39"/>
      <c r="BQ687" s="39"/>
      <c r="BR687" s="39"/>
      <c r="BS687" s="39"/>
      <c r="BT687" s="39"/>
      <c r="BU687" s="39"/>
      <c r="BV687" s="39"/>
      <c r="BW687" s="39"/>
      <c r="BX687" s="39"/>
      <c r="BY687" s="39"/>
      <c r="BZ687" s="39"/>
      <c r="CA687" s="39"/>
      <c r="CB687" s="39"/>
      <c r="CC687" s="39"/>
      <c r="CD687" s="39"/>
      <c r="CE687" s="39"/>
      <c r="CF687" s="39"/>
      <c r="CG687" s="39"/>
      <c r="CH687" s="39"/>
      <c r="CI687" s="39"/>
      <c r="CJ687" s="39"/>
      <c r="CK687" s="39"/>
      <c r="CL687" s="39"/>
      <c r="CM687" s="39"/>
      <c r="CN687" s="39"/>
      <c r="CO687" s="39"/>
      <c r="CP687" s="39"/>
      <c r="CQ687" s="39"/>
      <c r="CR687" s="39"/>
      <c r="CS687" s="39"/>
      <c r="CT687" s="39"/>
      <c r="CU687" s="39"/>
      <c r="CV687" s="39"/>
      <c r="CW687" s="39"/>
      <c r="CX687" s="39"/>
      <c r="CY687" s="39"/>
      <c r="CZ687" s="39"/>
      <c r="DA687" s="39"/>
      <c r="DB687" s="39"/>
      <c r="DC687" s="39"/>
      <c r="DD687" s="39"/>
      <c r="DE687" s="39"/>
      <c r="DF687" s="39"/>
      <c r="DG687" s="39"/>
      <c r="DH687" s="39"/>
      <c r="DI687" s="39"/>
      <c r="DJ687" s="39"/>
      <c r="DK687" s="39"/>
      <c r="DL687" s="39"/>
      <c r="DM687" s="39"/>
      <c r="DN687" s="39"/>
      <c r="DO687" s="39"/>
      <c r="DP687" s="39"/>
      <c r="DQ687" s="39"/>
      <c r="DR687" s="39"/>
      <c r="DS687" s="39"/>
      <c r="DT687" s="39"/>
      <c r="DU687" s="39"/>
      <c r="DV687" s="39"/>
      <c r="DW687" s="39"/>
      <c r="DX687" s="39"/>
      <c r="DY687" s="39"/>
      <c r="DZ687" s="39"/>
      <c r="EA687" s="39"/>
      <c r="EB687" s="39"/>
      <c r="EC687" s="39"/>
      <c r="ED687" s="39"/>
      <c r="EE687" s="39"/>
      <c r="EF687" s="39"/>
      <c r="EG687" s="39"/>
      <c r="EH687" s="39"/>
      <c r="EI687" s="39"/>
      <c r="EJ687" s="39"/>
      <c r="EK687" s="39"/>
      <c r="EL687" s="39"/>
      <c r="EM687" s="39"/>
      <c r="EN687" s="39"/>
      <c r="EO687" s="39"/>
      <c r="EP687" s="39"/>
      <c r="EQ687" s="39"/>
    </row>
    <row r="688" spans="1:147" s="54" customFormat="1" ht="17.850000000000001" customHeight="1" x14ac:dyDescent="0.3">
      <c r="A688" s="42"/>
      <c r="B688" s="42"/>
      <c r="C688" s="36" t="s">
        <v>419</v>
      </c>
      <c r="D688" s="34">
        <f>D689</f>
        <v>196865.8</v>
      </c>
      <c r="E688" s="34">
        <f t="shared" ref="E688:G688" si="202">E689</f>
        <v>393731.6</v>
      </c>
      <c r="F688" s="34">
        <f t="shared" si="202"/>
        <v>524975.4</v>
      </c>
      <c r="G688" s="34">
        <f t="shared" si="202"/>
        <v>656219.30000000005</v>
      </c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  <c r="AL688" s="39"/>
      <c r="AM688" s="39"/>
      <c r="AN688" s="39"/>
      <c r="AO688" s="39"/>
      <c r="AP688" s="39"/>
      <c r="AQ688" s="39"/>
      <c r="AR688" s="39"/>
      <c r="AS688" s="39"/>
      <c r="AT688" s="39"/>
      <c r="AU688" s="39"/>
      <c r="AV688" s="39"/>
      <c r="AW688" s="39"/>
      <c r="AX688" s="39"/>
      <c r="AY688" s="39"/>
      <c r="AZ688" s="39"/>
      <c r="BA688" s="39"/>
      <c r="BB688" s="39"/>
      <c r="BC688" s="39"/>
      <c r="BD688" s="39"/>
      <c r="BE688" s="39"/>
      <c r="BF688" s="39"/>
      <c r="BG688" s="39"/>
      <c r="BH688" s="39"/>
      <c r="BI688" s="39"/>
      <c r="BJ688" s="39"/>
      <c r="BK688" s="39"/>
      <c r="BL688" s="39"/>
      <c r="BM688" s="39"/>
      <c r="BN688" s="39"/>
      <c r="BO688" s="39"/>
      <c r="BP688" s="39"/>
      <c r="BQ688" s="39"/>
      <c r="BR688" s="39"/>
      <c r="BS688" s="39"/>
      <c r="BT688" s="39"/>
      <c r="BU688" s="39"/>
      <c r="BV688" s="39"/>
      <c r="BW688" s="39"/>
      <c r="BX688" s="39"/>
      <c r="BY688" s="39"/>
      <c r="BZ688" s="39"/>
      <c r="CA688" s="39"/>
      <c r="CB688" s="39"/>
      <c r="CC688" s="39"/>
      <c r="CD688" s="39"/>
      <c r="CE688" s="39"/>
      <c r="CF688" s="39"/>
      <c r="CG688" s="39"/>
      <c r="CH688" s="39"/>
      <c r="CI688" s="39"/>
      <c r="CJ688" s="39"/>
      <c r="CK688" s="39"/>
      <c r="CL688" s="39"/>
      <c r="CM688" s="39"/>
      <c r="CN688" s="39"/>
      <c r="CO688" s="39"/>
      <c r="CP688" s="39"/>
      <c r="CQ688" s="39"/>
      <c r="CR688" s="39"/>
      <c r="CS688" s="39"/>
      <c r="CT688" s="39"/>
      <c r="CU688" s="39"/>
      <c r="CV688" s="39"/>
      <c r="CW688" s="39"/>
      <c r="CX688" s="39"/>
      <c r="CY688" s="39"/>
      <c r="CZ688" s="39"/>
      <c r="DA688" s="39"/>
      <c r="DB688" s="39"/>
      <c r="DC688" s="39"/>
      <c r="DD688" s="39"/>
      <c r="DE688" s="39"/>
      <c r="DF688" s="39"/>
      <c r="DG688" s="39"/>
      <c r="DH688" s="39"/>
      <c r="DI688" s="39"/>
      <c r="DJ688" s="39"/>
      <c r="DK688" s="39"/>
      <c r="DL688" s="39"/>
      <c r="DM688" s="39"/>
      <c r="DN688" s="39"/>
      <c r="DO688" s="39"/>
      <c r="DP688" s="39"/>
      <c r="DQ688" s="39"/>
      <c r="DR688" s="39"/>
      <c r="DS688" s="39"/>
      <c r="DT688" s="39"/>
      <c r="DU688" s="39"/>
      <c r="DV688" s="39"/>
      <c r="DW688" s="39"/>
      <c r="DX688" s="39"/>
      <c r="DY688" s="39"/>
      <c r="DZ688" s="39"/>
      <c r="EA688" s="39"/>
      <c r="EB688" s="39"/>
      <c r="EC688" s="39"/>
      <c r="ED688" s="39"/>
      <c r="EE688" s="39"/>
      <c r="EF688" s="39"/>
      <c r="EG688" s="39"/>
      <c r="EH688" s="39"/>
      <c r="EI688" s="39"/>
      <c r="EJ688" s="39"/>
      <c r="EK688" s="39"/>
      <c r="EL688" s="39"/>
      <c r="EM688" s="39"/>
      <c r="EN688" s="39"/>
      <c r="EO688" s="39"/>
      <c r="EP688" s="39"/>
      <c r="EQ688" s="39"/>
    </row>
    <row r="689" spans="1:147" s="54" customFormat="1" ht="17.850000000000001" customHeight="1" x14ac:dyDescent="0.3">
      <c r="A689" s="48"/>
      <c r="B689" s="48"/>
      <c r="C689" s="36" t="s">
        <v>547</v>
      </c>
      <c r="D689" s="34">
        <f t="shared" ref="D689" si="203">+ROUND(G689*0.3,1)</f>
        <v>196865.8</v>
      </c>
      <c r="E689" s="34">
        <f t="shared" ref="E689" si="204">+ROUND(G689*0.6,1)</f>
        <v>393731.6</v>
      </c>
      <c r="F689" s="34">
        <f t="shared" ref="F689" si="205">+ROUND(G689*0.8,1)</f>
        <v>524975.4</v>
      </c>
      <c r="G689" s="34">
        <v>656219.30000000005</v>
      </c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  <c r="AL689" s="39"/>
      <c r="AM689" s="39"/>
      <c r="AN689" s="39"/>
      <c r="AO689" s="39"/>
      <c r="AP689" s="39"/>
      <c r="AQ689" s="39"/>
      <c r="AR689" s="39"/>
      <c r="AS689" s="39"/>
      <c r="AT689" s="39"/>
      <c r="AU689" s="39"/>
      <c r="AV689" s="39"/>
      <c r="AW689" s="39"/>
      <c r="AX689" s="39"/>
      <c r="AY689" s="39"/>
      <c r="AZ689" s="39"/>
      <c r="BA689" s="39"/>
      <c r="BB689" s="39"/>
      <c r="BC689" s="39"/>
      <c r="BD689" s="39"/>
      <c r="BE689" s="39"/>
      <c r="BF689" s="39"/>
      <c r="BG689" s="39"/>
      <c r="BH689" s="39"/>
      <c r="BI689" s="39"/>
      <c r="BJ689" s="39"/>
      <c r="BK689" s="39"/>
      <c r="BL689" s="39"/>
      <c r="BM689" s="39"/>
      <c r="BN689" s="39"/>
      <c r="BO689" s="39"/>
      <c r="BP689" s="39"/>
      <c r="BQ689" s="39"/>
      <c r="BR689" s="39"/>
      <c r="BS689" s="39"/>
      <c r="BT689" s="39"/>
      <c r="BU689" s="39"/>
      <c r="BV689" s="39"/>
      <c r="BW689" s="39"/>
      <c r="BX689" s="39"/>
      <c r="BY689" s="39"/>
      <c r="BZ689" s="39"/>
      <c r="CA689" s="39"/>
      <c r="CB689" s="39"/>
      <c r="CC689" s="39"/>
      <c r="CD689" s="39"/>
      <c r="CE689" s="39"/>
      <c r="CF689" s="39"/>
      <c r="CG689" s="39"/>
      <c r="CH689" s="39"/>
      <c r="CI689" s="39"/>
      <c r="CJ689" s="39"/>
      <c r="CK689" s="39"/>
      <c r="CL689" s="39"/>
      <c r="CM689" s="39"/>
      <c r="CN689" s="39"/>
      <c r="CO689" s="39"/>
      <c r="CP689" s="39"/>
      <c r="CQ689" s="39"/>
      <c r="CR689" s="39"/>
      <c r="CS689" s="39"/>
      <c r="CT689" s="39"/>
      <c r="CU689" s="39"/>
      <c r="CV689" s="39"/>
      <c r="CW689" s="39"/>
      <c r="CX689" s="39"/>
      <c r="CY689" s="39"/>
      <c r="CZ689" s="39"/>
      <c r="DA689" s="39"/>
      <c r="DB689" s="39"/>
      <c r="DC689" s="39"/>
      <c r="DD689" s="39"/>
      <c r="DE689" s="39"/>
      <c r="DF689" s="39"/>
      <c r="DG689" s="39"/>
      <c r="DH689" s="39"/>
      <c r="DI689" s="39"/>
      <c r="DJ689" s="39"/>
      <c r="DK689" s="39"/>
      <c r="DL689" s="39"/>
      <c r="DM689" s="39"/>
      <c r="DN689" s="39"/>
      <c r="DO689" s="39"/>
      <c r="DP689" s="39"/>
      <c r="DQ689" s="39"/>
      <c r="DR689" s="39"/>
      <c r="DS689" s="39"/>
      <c r="DT689" s="39"/>
      <c r="DU689" s="39"/>
      <c r="DV689" s="39"/>
      <c r="DW689" s="39"/>
      <c r="DX689" s="39"/>
      <c r="DY689" s="39"/>
      <c r="DZ689" s="39"/>
      <c r="EA689" s="39"/>
      <c r="EB689" s="39"/>
      <c r="EC689" s="39"/>
      <c r="ED689" s="39"/>
      <c r="EE689" s="39"/>
      <c r="EF689" s="39"/>
      <c r="EG689" s="39"/>
      <c r="EH689" s="39"/>
      <c r="EI689" s="39"/>
      <c r="EJ689" s="39"/>
      <c r="EK689" s="39"/>
      <c r="EL689" s="39"/>
      <c r="EM689" s="39"/>
      <c r="EN689" s="39"/>
      <c r="EO689" s="39"/>
      <c r="EP689" s="39"/>
      <c r="EQ689" s="39"/>
    </row>
    <row r="690" spans="1:147" s="54" customFormat="1" ht="17.850000000000001" customHeight="1" x14ac:dyDescent="0.3">
      <c r="A690" s="42"/>
      <c r="B690" s="42"/>
      <c r="C690" s="36" t="s">
        <v>390</v>
      </c>
      <c r="D690" s="34">
        <f>SUM(D691:D694)</f>
        <v>689470.70000000007</v>
      </c>
      <c r="E690" s="34">
        <f t="shared" ref="E690:G690" si="206">SUM(E691:E694)</f>
        <v>1378941.2</v>
      </c>
      <c r="F690" s="34">
        <f t="shared" si="206"/>
        <v>1838588.3</v>
      </c>
      <c r="G690" s="34">
        <f t="shared" si="206"/>
        <v>2298235.2999999998</v>
      </c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  <c r="AL690" s="39"/>
      <c r="AM690" s="39"/>
      <c r="AN690" s="39"/>
      <c r="AO690" s="39"/>
      <c r="AP690" s="39"/>
      <c r="AQ690" s="39"/>
      <c r="AR690" s="39"/>
      <c r="AS690" s="39"/>
      <c r="AT690" s="39"/>
      <c r="AU690" s="39"/>
      <c r="AV690" s="39"/>
      <c r="AW690" s="39"/>
      <c r="AX690" s="39"/>
      <c r="AY690" s="39"/>
      <c r="AZ690" s="39"/>
      <c r="BA690" s="39"/>
      <c r="BB690" s="39"/>
      <c r="BC690" s="39"/>
      <c r="BD690" s="39"/>
      <c r="BE690" s="39"/>
      <c r="BF690" s="39"/>
      <c r="BG690" s="39"/>
      <c r="BH690" s="39"/>
      <c r="BI690" s="39"/>
      <c r="BJ690" s="39"/>
      <c r="BK690" s="39"/>
      <c r="BL690" s="39"/>
      <c r="BM690" s="39"/>
      <c r="BN690" s="39"/>
      <c r="BO690" s="39"/>
      <c r="BP690" s="39"/>
      <c r="BQ690" s="39"/>
      <c r="BR690" s="39"/>
      <c r="BS690" s="39"/>
      <c r="BT690" s="39"/>
      <c r="BU690" s="39"/>
      <c r="BV690" s="39"/>
      <c r="BW690" s="39"/>
      <c r="BX690" s="39"/>
      <c r="BY690" s="39"/>
      <c r="BZ690" s="39"/>
      <c r="CA690" s="39"/>
      <c r="CB690" s="39"/>
      <c r="CC690" s="39"/>
      <c r="CD690" s="39"/>
      <c r="CE690" s="39"/>
      <c r="CF690" s="39"/>
      <c r="CG690" s="39"/>
      <c r="CH690" s="39"/>
      <c r="CI690" s="39"/>
      <c r="CJ690" s="39"/>
      <c r="CK690" s="39"/>
      <c r="CL690" s="39"/>
      <c r="CM690" s="39"/>
      <c r="CN690" s="39"/>
      <c r="CO690" s="39"/>
      <c r="CP690" s="39"/>
      <c r="CQ690" s="39"/>
      <c r="CR690" s="39"/>
      <c r="CS690" s="39"/>
      <c r="CT690" s="39"/>
      <c r="CU690" s="39"/>
      <c r="CV690" s="39"/>
      <c r="CW690" s="39"/>
      <c r="CX690" s="39"/>
      <c r="CY690" s="39"/>
      <c r="CZ690" s="39"/>
      <c r="DA690" s="39"/>
      <c r="DB690" s="39"/>
      <c r="DC690" s="39"/>
      <c r="DD690" s="39"/>
      <c r="DE690" s="39"/>
      <c r="DF690" s="39"/>
      <c r="DG690" s="39"/>
      <c r="DH690" s="39"/>
      <c r="DI690" s="39"/>
      <c r="DJ690" s="39"/>
      <c r="DK690" s="39"/>
      <c r="DL690" s="39"/>
      <c r="DM690" s="39"/>
      <c r="DN690" s="39"/>
      <c r="DO690" s="39"/>
      <c r="DP690" s="39"/>
      <c r="DQ690" s="39"/>
      <c r="DR690" s="39"/>
      <c r="DS690" s="39"/>
      <c r="DT690" s="39"/>
      <c r="DU690" s="39"/>
      <c r="DV690" s="39"/>
      <c r="DW690" s="39"/>
      <c r="DX690" s="39"/>
      <c r="DY690" s="39"/>
      <c r="DZ690" s="39"/>
      <c r="EA690" s="39"/>
      <c r="EB690" s="39"/>
      <c r="EC690" s="39"/>
      <c r="ED690" s="39"/>
      <c r="EE690" s="39"/>
      <c r="EF690" s="39"/>
      <c r="EG690" s="39"/>
      <c r="EH690" s="39"/>
      <c r="EI690" s="39"/>
      <c r="EJ690" s="39"/>
      <c r="EK690" s="39"/>
      <c r="EL690" s="39"/>
      <c r="EM690" s="39"/>
      <c r="EN690" s="39"/>
      <c r="EO690" s="39"/>
      <c r="EP690" s="39"/>
      <c r="EQ690" s="39"/>
    </row>
    <row r="691" spans="1:147" s="54" customFormat="1" ht="17.25" x14ac:dyDescent="0.3">
      <c r="A691" s="48"/>
      <c r="B691" s="48"/>
      <c r="C691" s="36" t="s">
        <v>548</v>
      </c>
      <c r="D691" s="34">
        <f t="shared" ref="D691:D694" si="207">+ROUND(G691*0.3,1)</f>
        <v>196932.2</v>
      </c>
      <c r="E691" s="34">
        <f t="shared" ref="E691:E694" si="208">+ROUND(G691*0.6,1)</f>
        <v>393864.4</v>
      </c>
      <c r="F691" s="34">
        <f t="shared" ref="F691:F694" si="209">+ROUND(G691*0.8,1)</f>
        <v>525152.5</v>
      </c>
      <c r="G691" s="34">
        <v>656440.6</v>
      </c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  <c r="AL691" s="39"/>
      <c r="AM691" s="39"/>
      <c r="AN691" s="39"/>
      <c r="AO691" s="39"/>
      <c r="AP691" s="39"/>
      <c r="AQ691" s="39"/>
      <c r="AR691" s="39"/>
      <c r="AS691" s="39"/>
      <c r="AT691" s="39"/>
      <c r="AU691" s="39"/>
      <c r="AV691" s="39"/>
      <c r="AW691" s="39"/>
      <c r="AX691" s="39"/>
      <c r="AY691" s="39"/>
      <c r="AZ691" s="39"/>
      <c r="BA691" s="39"/>
      <c r="BB691" s="39"/>
      <c r="BC691" s="39"/>
      <c r="BD691" s="39"/>
      <c r="BE691" s="39"/>
      <c r="BF691" s="39"/>
      <c r="BG691" s="39"/>
      <c r="BH691" s="39"/>
      <c r="BI691" s="39"/>
      <c r="BJ691" s="39"/>
      <c r="BK691" s="39"/>
      <c r="BL691" s="39"/>
      <c r="BM691" s="39"/>
      <c r="BN691" s="39"/>
      <c r="BO691" s="39"/>
      <c r="BP691" s="39"/>
      <c r="BQ691" s="39"/>
      <c r="BR691" s="39"/>
      <c r="BS691" s="39"/>
      <c r="BT691" s="39"/>
      <c r="BU691" s="39"/>
      <c r="BV691" s="39"/>
      <c r="BW691" s="39"/>
      <c r="BX691" s="39"/>
      <c r="BY691" s="39"/>
      <c r="BZ691" s="39"/>
      <c r="CA691" s="39"/>
      <c r="CB691" s="39"/>
      <c r="CC691" s="39"/>
      <c r="CD691" s="39"/>
      <c r="CE691" s="39"/>
      <c r="CF691" s="39"/>
      <c r="CG691" s="39"/>
      <c r="CH691" s="39"/>
      <c r="CI691" s="39"/>
      <c r="CJ691" s="39"/>
      <c r="CK691" s="39"/>
      <c r="CL691" s="39"/>
      <c r="CM691" s="39"/>
      <c r="CN691" s="39"/>
      <c r="CO691" s="39"/>
      <c r="CP691" s="39"/>
      <c r="CQ691" s="39"/>
      <c r="CR691" s="39"/>
      <c r="CS691" s="39"/>
      <c r="CT691" s="39"/>
      <c r="CU691" s="39"/>
      <c r="CV691" s="39"/>
      <c r="CW691" s="39"/>
      <c r="CX691" s="39"/>
      <c r="CY691" s="39"/>
      <c r="CZ691" s="39"/>
      <c r="DA691" s="39"/>
      <c r="DB691" s="39"/>
      <c r="DC691" s="39"/>
      <c r="DD691" s="39"/>
      <c r="DE691" s="39"/>
      <c r="DF691" s="39"/>
      <c r="DG691" s="39"/>
      <c r="DH691" s="39"/>
      <c r="DI691" s="39"/>
      <c r="DJ691" s="39"/>
      <c r="DK691" s="39"/>
      <c r="DL691" s="39"/>
      <c r="DM691" s="39"/>
      <c r="DN691" s="39"/>
      <c r="DO691" s="39"/>
      <c r="DP691" s="39"/>
      <c r="DQ691" s="39"/>
      <c r="DR691" s="39"/>
      <c r="DS691" s="39"/>
      <c r="DT691" s="39"/>
      <c r="DU691" s="39"/>
      <c r="DV691" s="39"/>
      <c r="DW691" s="39"/>
      <c r="DX691" s="39"/>
      <c r="DY691" s="39"/>
      <c r="DZ691" s="39"/>
      <c r="EA691" s="39"/>
      <c r="EB691" s="39"/>
      <c r="EC691" s="39"/>
      <c r="ED691" s="39"/>
      <c r="EE691" s="39"/>
      <c r="EF691" s="39"/>
      <c r="EG691" s="39"/>
      <c r="EH691" s="39"/>
      <c r="EI691" s="39"/>
      <c r="EJ691" s="39"/>
      <c r="EK691" s="39"/>
      <c r="EL691" s="39"/>
      <c r="EM691" s="39"/>
      <c r="EN691" s="39"/>
      <c r="EO691" s="39"/>
      <c r="EP691" s="39"/>
      <c r="EQ691" s="39"/>
    </row>
    <row r="692" spans="1:147" s="54" customFormat="1" ht="17.25" x14ac:dyDescent="0.3">
      <c r="A692" s="48"/>
      <c r="B692" s="48"/>
      <c r="C692" s="36" t="s">
        <v>549</v>
      </c>
      <c r="D692" s="34">
        <f t="shared" si="207"/>
        <v>147699.20000000001</v>
      </c>
      <c r="E692" s="34">
        <f t="shared" si="208"/>
        <v>295398.3</v>
      </c>
      <c r="F692" s="34">
        <f t="shared" si="209"/>
        <v>393864.4</v>
      </c>
      <c r="G692" s="34">
        <v>492330.5</v>
      </c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  <c r="AM692" s="39"/>
      <c r="AN692" s="39"/>
      <c r="AO692" s="39"/>
      <c r="AP692" s="39"/>
      <c r="AQ692" s="39"/>
      <c r="AR692" s="39"/>
      <c r="AS692" s="39"/>
      <c r="AT692" s="39"/>
      <c r="AU692" s="39"/>
      <c r="AV692" s="39"/>
      <c r="AW692" s="39"/>
      <c r="AX692" s="39"/>
      <c r="AY692" s="39"/>
      <c r="AZ692" s="39"/>
      <c r="BA692" s="39"/>
      <c r="BB692" s="39"/>
      <c r="BC692" s="39"/>
      <c r="BD692" s="39"/>
      <c r="BE692" s="39"/>
      <c r="BF692" s="39"/>
      <c r="BG692" s="39"/>
      <c r="BH692" s="39"/>
      <c r="BI692" s="39"/>
      <c r="BJ692" s="39"/>
      <c r="BK692" s="39"/>
      <c r="BL692" s="39"/>
      <c r="BM692" s="39"/>
      <c r="BN692" s="39"/>
      <c r="BO692" s="39"/>
      <c r="BP692" s="39"/>
      <c r="BQ692" s="39"/>
      <c r="BR692" s="39"/>
      <c r="BS692" s="39"/>
      <c r="BT692" s="39"/>
      <c r="BU692" s="39"/>
      <c r="BV692" s="39"/>
      <c r="BW692" s="39"/>
      <c r="BX692" s="39"/>
      <c r="BY692" s="39"/>
      <c r="BZ692" s="39"/>
      <c r="CA692" s="39"/>
      <c r="CB692" s="39"/>
      <c r="CC692" s="39"/>
      <c r="CD692" s="39"/>
      <c r="CE692" s="39"/>
      <c r="CF692" s="39"/>
      <c r="CG692" s="39"/>
      <c r="CH692" s="39"/>
      <c r="CI692" s="39"/>
      <c r="CJ692" s="39"/>
      <c r="CK692" s="39"/>
      <c r="CL692" s="39"/>
      <c r="CM692" s="39"/>
      <c r="CN692" s="39"/>
      <c r="CO692" s="39"/>
      <c r="CP692" s="39"/>
      <c r="CQ692" s="39"/>
      <c r="CR692" s="39"/>
      <c r="CS692" s="39"/>
      <c r="CT692" s="39"/>
      <c r="CU692" s="39"/>
      <c r="CV692" s="39"/>
      <c r="CW692" s="39"/>
      <c r="CX692" s="39"/>
      <c r="CY692" s="39"/>
      <c r="CZ692" s="39"/>
      <c r="DA692" s="39"/>
      <c r="DB692" s="39"/>
      <c r="DC692" s="39"/>
      <c r="DD692" s="39"/>
      <c r="DE692" s="39"/>
      <c r="DF692" s="39"/>
      <c r="DG692" s="39"/>
      <c r="DH692" s="39"/>
      <c r="DI692" s="39"/>
      <c r="DJ692" s="39"/>
      <c r="DK692" s="39"/>
      <c r="DL692" s="39"/>
      <c r="DM692" s="39"/>
      <c r="DN692" s="39"/>
      <c r="DO692" s="39"/>
      <c r="DP692" s="39"/>
      <c r="DQ692" s="39"/>
      <c r="DR692" s="39"/>
      <c r="DS692" s="39"/>
      <c r="DT692" s="39"/>
      <c r="DU692" s="39"/>
      <c r="DV692" s="39"/>
      <c r="DW692" s="39"/>
      <c r="DX692" s="39"/>
      <c r="DY692" s="39"/>
      <c r="DZ692" s="39"/>
      <c r="EA692" s="39"/>
      <c r="EB692" s="39"/>
      <c r="EC692" s="39"/>
      <c r="ED692" s="39"/>
      <c r="EE692" s="39"/>
      <c r="EF692" s="39"/>
      <c r="EG692" s="39"/>
      <c r="EH692" s="39"/>
      <c r="EI692" s="39"/>
      <c r="EJ692" s="39"/>
      <c r="EK692" s="39"/>
      <c r="EL692" s="39"/>
      <c r="EM692" s="39"/>
      <c r="EN692" s="39"/>
      <c r="EO692" s="39"/>
      <c r="EP692" s="39"/>
      <c r="EQ692" s="39"/>
    </row>
    <row r="693" spans="1:147" s="54" customFormat="1" ht="34.9" customHeight="1" x14ac:dyDescent="0.3">
      <c r="A693" s="48"/>
      <c r="B693" s="48"/>
      <c r="C693" s="36" t="s">
        <v>550</v>
      </c>
      <c r="D693" s="34">
        <f t="shared" si="207"/>
        <v>169325.4</v>
      </c>
      <c r="E693" s="34">
        <f t="shared" si="208"/>
        <v>338650.8</v>
      </c>
      <c r="F693" s="34">
        <f t="shared" si="209"/>
        <v>451534.4</v>
      </c>
      <c r="G693" s="34">
        <v>564418</v>
      </c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  <c r="AM693" s="39"/>
      <c r="AN693" s="39"/>
      <c r="AO693" s="39"/>
      <c r="AP693" s="39"/>
      <c r="AQ693" s="39"/>
      <c r="AR693" s="39"/>
      <c r="AS693" s="39"/>
      <c r="AT693" s="39"/>
      <c r="AU693" s="39"/>
      <c r="AV693" s="39"/>
      <c r="AW693" s="39"/>
      <c r="AX693" s="39"/>
      <c r="AY693" s="39"/>
      <c r="AZ693" s="39"/>
      <c r="BA693" s="39"/>
      <c r="BB693" s="39"/>
      <c r="BC693" s="39"/>
      <c r="BD693" s="39"/>
      <c r="BE693" s="39"/>
      <c r="BF693" s="39"/>
      <c r="BG693" s="39"/>
      <c r="BH693" s="39"/>
      <c r="BI693" s="39"/>
      <c r="BJ693" s="39"/>
      <c r="BK693" s="39"/>
      <c r="BL693" s="39"/>
      <c r="BM693" s="39"/>
      <c r="BN693" s="39"/>
      <c r="BO693" s="39"/>
      <c r="BP693" s="39"/>
      <c r="BQ693" s="39"/>
      <c r="BR693" s="39"/>
      <c r="BS693" s="39"/>
      <c r="BT693" s="39"/>
      <c r="BU693" s="39"/>
      <c r="BV693" s="39"/>
      <c r="BW693" s="39"/>
      <c r="BX693" s="39"/>
      <c r="BY693" s="39"/>
      <c r="BZ693" s="39"/>
      <c r="CA693" s="39"/>
      <c r="CB693" s="39"/>
      <c r="CC693" s="39"/>
      <c r="CD693" s="39"/>
      <c r="CE693" s="39"/>
      <c r="CF693" s="39"/>
      <c r="CG693" s="39"/>
      <c r="CH693" s="39"/>
      <c r="CI693" s="39"/>
      <c r="CJ693" s="39"/>
      <c r="CK693" s="39"/>
      <c r="CL693" s="39"/>
      <c r="CM693" s="39"/>
      <c r="CN693" s="39"/>
      <c r="CO693" s="39"/>
      <c r="CP693" s="39"/>
      <c r="CQ693" s="39"/>
      <c r="CR693" s="39"/>
      <c r="CS693" s="39"/>
      <c r="CT693" s="39"/>
      <c r="CU693" s="39"/>
      <c r="CV693" s="39"/>
      <c r="CW693" s="39"/>
      <c r="CX693" s="39"/>
      <c r="CY693" s="39"/>
      <c r="CZ693" s="39"/>
      <c r="DA693" s="39"/>
      <c r="DB693" s="39"/>
      <c r="DC693" s="39"/>
      <c r="DD693" s="39"/>
      <c r="DE693" s="39"/>
      <c r="DF693" s="39"/>
      <c r="DG693" s="39"/>
      <c r="DH693" s="39"/>
      <c r="DI693" s="39"/>
      <c r="DJ693" s="39"/>
      <c r="DK693" s="39"/>
      <c r="DL693" s="39"/>
      <c r="DM693" s="39"/>
      <c r="DN693" s="39"/>
      <c r="DO693" s="39"/>
      <c r="DP693" s="39"/>
      <c r="DQ693" s="39"/>
      <c r="DR693" s="39"/>
      <c r="DS693" s="39"/>
      <c r="DT693" s="39"/>
      <c r="DU693" s="39"/>
      <c r="DV693" s="39"/>
      <c r="DW693" s="39"/>
      <c r="DX693" s="39"/>
      <c r="DY693" s="39"/>
      <c r="DZ693" s="39"/>
      <c r="EA693" s="39"/>
      <c r="EB693" s="39"/>
      <c r="EC693" s="39"/>
      <c r="ED693" s="39"/>
      <c r="EE693" s="39"/>
      <c r="EF693" s="39"/>
      <c r="EG693" s="39"/>
      <c r="EH693" s="39"/>
      <c r="EI693" s="39"/>
      <c r="EJ693" s="39"/>
      <c r="EK693" s="39"/>
      <c r="EL693" s="39"/>
      <c r="EM693" s="39"/>
      <c r="EN693" s="39"/>
      <c r="EO693" s="39"/>
      <c r="EP693" s="39"/>
      <c r="EQ693" s="39"/>
    </row>
    <row r="694" spans="1:147" s="54" customFormat="1" ht="17.25" x14ac:dyDescent="0.3">
      <c r="A694" s="48"/>
      <c r="B694" s="48"/>
      <c r="C694" s="36" t="s">
        <v>551</v>
      </c>
      <c r="D694" s="34">
        <f t="shared" si="207"/>
        <v>175513.9</v>
      </c>
      <c r="E694" s="34">
        <f t="shared" si="208"/>
        <v>351027.7</v>
      </c>
      <c r="F694" s="34">
        <f t="shared" si="209"/>
        <v>468037</v>
      </c>
      <c r="G694" s="34">
        <v>585046.19999999995</v>
      </c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  <c r="AM694" s="39"/>
      <c r="AN694" s="39"/>
      <c r="AO694" s="39"/>
      <c r="AP694" s="39"/>
      <c r="AQ694" s="39"/>
      <c r="AR694" s="39"/>
      <c r="AS694" s="39"/>
      <c r="AT694" s="39"/>
      <c r="AU694" s="39"/>
      <c r="AV694" s="39"/>
      <c r="AW694" s="39"/>
      <c r="AX694" s="39"/>
      <c r="AY694" s="39"/>
      <c r="AZ694" s="39"/>
      <c r="BA694" s="39"/>
      <c r="BB694" s="39"/>
      <c r="BC694" s="39"/>
      <c r="BD694" s="39"/>
      <c r="BE694" s="39"/>
      <c r="BF694" s="39"/>
      <c r="BG694" s="39"/>
      <c r="BH694" s="39"/>
      <c r="BI694" s="39"/>
      <c r="BJ694" s="39"/>
      <c r="BK694" s="39"/>
      <c r="BL694" s="39"/>
      <c r="BM694" s="39"/>
      <c r="BN694" s="39"/>
      <c r="BO694" s="39"/>
      <c r="BP694" s="39"/>
      <c r="BQ694" s="39"/>
      <c r="BR694" s="39"/>
      <c r="BS694" s="39"/>
      <c r="BT694" s="39"/>
      <c r="BU694" s="39"/>
      <c r="BV694" s="39"/>
      <c r="BW694" s="39"/>
      <c r="BX694" s="39"/>
      <c r="BY694" s="39"/>
      <c r="BZ694" s="39"/>
      <c r="CA694" s="39"/>
      <c r="CB694" s="39"/>
      <c r="CC694" s="39"/>
      <c r="CD694" s="39"/>
      <c r="CE694" s="39"/>
      <c r="CF694" s="39"/>
      <c r="CG694" s="39"/>
      <c r="CH694" s="39"/>
      <c r="CI694" s="39"/>
      <c r="CJ694" s="39"/>
      <c r="CK694" s="39"/>
      <c r="CL694" s="39"/>
      <c r="CM694" s="39"/>
      <c r="CN694" s="39"/>
      <c r="CO694" s="39"/>
      <c r="CP694" s="39"/>
      <c r="CQ694" s="39"/>
      <c r="CR694" s="39"/>
      <c r="CS694" s="39"/>
      <c r="CT694" s="39"/>
      <c r="CU694" s="39"/>
      <c r="CV694" s="39"/>
      <c r="CW694" s="39"/>
      <c r="CX694" s="39"/>
      <c r="CY694" s="39"/>
      <c r="CZ694" s="39"/>
      <c r="DA694" s="39"/>
      <c r="DB694" s="39"/>
      <c r="DC694" s="39"/>
      <c r="DD694" s="39"/>
      <c r="DE694" s="39"/>
      <c r="DF694" s="39"/>
      <c r="DG694" s="39"/>
      <c r="DH694" s="39"/>
      <c r="DI694" s="39"/>
      <c r="DJ694" s="39"/>
      <c r="DK694" s="39"/>
      <c r="DL694" s="39"/>
      <c r="DM694" s="39"/>
      <c r="DN694" s="39"/>
      <c r="DO694" s="39"/>
      <c r="DP694" s="39"/>
      <c r="DQ694" s="39"/>
      <c r="DR694" s="39"/>
      <c r="DS694" s="39"/>
      <c r="DT694" s="39"/>
      <c r="DU694" s="39"/>
      <c r="DV694" s="39"/>
      <c r="DW694" s="39"/>
      <c r="DX694" s="39"/>
      <c r="DY694" s="39"/>
      <c r="DZ694" s="39"/>
      <c r="EA694" s="39"/>
      <c r="EB694" s="39"/>
      <c r="EC694" s="39"/>
      <c r="ED694" s="39"/>
      <c r="EE694" s="39"/>
      <c r="EF694" s="39"/>
      <c r="EG694" s="39"/>
      <c r="EH694" s="39"/>
      <c r="EI694" s="39"/>
      <c r="EJ694" s="39"/>
      <c r="EK694" s="39"/>
      <c r="EL694" s="39"/>
      <c r="EM694" s="39"/>
      <c r="EN694" s="39"/>
      <c r="EO694" s="39"/>
      <c r="EP694" s="39"/>
      <c r="EQ694" s="39"/>
    </row>
    <row r="695" spans="1:147" s="30" customFormat="1" x14ac:dyDescent="0.25">
      <c r="A695" s="27"/>
      <c r="B695" s="27"/>
      <c r="C695" s="33" t="s">
        <v>92</v>
      </c>
      <c r="D695" s="34">
        <f>D697+D698+D701+D704+D706+D709+D711+D713+D719+D721</f>
        <v>829392.5</v>
      </c>
      <c r="E695" s="34">
        <f t="shared" ref="E695:G695" si="210">E697+E698+E701+E704+E706+E709+E711+E713+E719+E721</f>
        <v>2749757.7</v>
      </c>
      <c r="F695" s="34">
        <f t="shared" si="210"/>
        <v>4205889.3999999994</v>
      </c>
      <c r="G695" s="34">
        <f t="shared" si="210"/>
        <v>5620355.0999999996</v>
      </c>
    </row>
    <row r="696" spans="1:147" s="54" customFormat="1" ht="17.850000000000001" customHeight="1" x14ac:dyDescent="0.3">
      <c r="A696" s="35"/>
      <c r="B696" s="35"/>
      <c r="C696" s="36" t="s">
        <v>375</v>
      </c>
      <c r="D696" s="34"/>
      <c r="E696" s="34"/>
      <c r="F696" s="34"/>
      <c r="G696" s="34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  <c r="AL696" s="39"/>
      <c r="AM696" s="39"/>
      <c r="AN696" s="39"/>
      <c r="AO696" s="39"/>
      <c r="AP696" s="39"/>
      <c r="AQ696" s="39"/>
      <c r="AR696" s="39"/>
      <c r="AS696" s="39"/>
      <c r="AT696" s="39"/>
      <c r="AU696" s="39"/>
      <c r="AV696" s="39"/>
      <c r="AW696" s="39"/>
      <c r="AX696" s="39"/>
      <c r="AY696" s="39"/>
      <c r="AZ696" s="39"/>
      <c r="BA696" s="39"/>
      <c r="BB696" s="39"/>
      <c r="BC696" s="39"/>
      <c r="BD696" s="39"/>
      <c r="BE696" s="39"/>
      <c r="BF696" s="39"/>
      <c r="BG696" s="39"/>
      <c r="BH696" s="39"/>
      <c r="BI696" s="39"/>
      <c r="BJ696" s="39"/>
      <c r="BK696" s="39"/>
      <c r="BL696" s="39"/>
      <c r="BM696" s="39"/>
      <c r="BN696" s="39"/>
      <c r="BO696" s="39"/>
      <c r="BP696" s="39"/>
      <c r="BQ696" s="39"/>
      <c r="BR696" s="39"/>
      <c r="BS696" s="39"/>
      <c r="BT696" s="39"/>
      <c r="BU696" s="39"/>
      <c r="BV696" s="39"/>
      <c r="BW696" s="39"/>
      <c r="BX696" s="39"/>
      <c r="BY696" s="39"/>
      <c r="BZ696" s="39"/>
      <c r="CA696" s="39"/>
      <c r="CB696" s="39"/>
      <c r="CC696" s="39"/>
      <c r="CD696" s="39"/>
      <c r="CE696" s="39"/>
      <c r="CF696" s="39"/>
      <c r="CG696" s="39"/>
      <c r="CH696" s="39"/>
      <c r="CI696" s="39"/>
      <c r="CJ696" s="39"/>
      <c r="CK696" s="39"/>
      <c r="CL696" s="39"/>
      <c r="CM696" s="39"/>
      <c r="CN696" s="39"/>
      <c r="CO696" s="39"/>
      <c r="CP696" s="39"/>
      <c r="CQ696" s="39"/>
      <c r="CR696" s="39"/>
      <c r="CS696" s="39"/>
      <c r="CT696" s="39"/>
      <c r="CU696" s="39"/>
      <c r="CV696" s="39"/>
      <c r="CW696" s="39"/>
      <c r="CX696" s="39"/>
      <c r="CY696" s="39"/>
      <c r="CZ696" s="39"/>
      <c r="DA696" s="39"/>
      <c r="DB696" s="39"/>
      <c r="DC696" s="39"/>
      <c r="DD696" s="39"/>
      <c r="DE696" s="39"/>
      <c r="DF696" s="39"/>
      <c r="DG696" s="39"/>
      <c r="DH696" s="39"/>
      <c r="DI696" s="39"/>
      <c r="DJ696" s="39"/>
      <c r="DK696" s="39"/>
      <c r="DL696" s="39"/>
      <c r="DM696" s="39"/>
      <c r="DN696" s="39"/>
      <c r="DO696" s="39"/>
      <c r="DP696" s="39"/>
      <c r="DQ696" s="39"/>
      <c r="DR696" s="39"/>
      <c r="DS696" s="39"/>
      <c r="DT696" s="39"/>
      <c r="DU696" s="39"/>
      <c r="DV696" s="39"/>
      <c r="DW696" s="39"/>
      <c r="DX696" s="39"/>
      <c r="DY696" s="39"/>
      <c r="DZ696" s="39"/>
      <c r="EA696" s="39"/>
      <c r="EB696" s="39"/>
      <c r="EC696" s="39"/>
      <c r="ED696" s="39"/>
      <c r="EE696" s="39"/>
      <c r="EF696" s="39"/>
      <c r="EG696" s="39"/>
      <c r="EH696" s="39"/>
      <c r="EI696" s="39"/>
      <c r="EJ696" s="39"/>
      <c r="EK696" s="39"/>
      <c r="EL696" s="39"/>
      <c r="EM696" s="39"/>
      <c r="EN696" s="39"/>
      <c r="EO696" s="39"/>
      <c r="EP696" s="39"/>
      <c r="EQ696" s="39"/>
    </row>
    <row r="697" spans="1:147" s="54" customFormat="1" ht="49.5" x14ac:dyDescent="0.3">
      <c r="A697" s="42"/>
      <c r="B697" s="42"/>
      <c r="C697" s="36" t="s">
        <v>493</v>
      </c>
      <c r="D697" s="34">
        <v>0</v>
      </c>
      <c r="E697" s="34">
        <v>0</v>
      </c>
      <c r="F697" s="34">
        <v>0</v>
      </c>
      <c r="G697" s="34">
        <v>54800</v>
      </c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  <c r="AL697" s="39"/>
      <c r="AM697" s="39"/>
      <c r="AN697" s="39"/>
      <c r="AO697" s="39"/>
      <c r="AP697" s="39"/>
      <c r="AQ697" s="39"/>
      <c r="AR697" s="39"/>
      <c r="AS697" s="39"/>
      <c r="AT697" s="39"/>
      <c r="AU697" s="39"/>
      <c r="AV697" s="39"/>
      <c r="AW697" s="39"/>
      <c r="AX697" s="39"/>
      <c r="AY697" s="39"/>
      <c r="AZ697" s="39"/>
      <c r="BA697" s="39"/>
      <c r="BB697" s="39"/>
      <c r="BC697" s="39"/>
      <c r="BD697" s="39"/>
      <c r="BE697" s="39"/>
      <c r="BF697" s="39"/>
      <c r="BG697" s="39"/>
      <c r="BH697" s="39"/>
      <c r="BI697" s="39"/>
      <c r="BJ697" s="39"/>
      <c r="BK697" s="39"/>
      <c r="BL697" s="39"/>
      <c r="BM697" s="39"/>
      <c r="BN697" s="39"/>
      <c r="BO697" s="39"/>
      <c r="BP697" s="39"/>
      <c r="BQ697" s="39"/>
      <c r="BR697" s="39"/>
      <c r="BS697" s="39"/>
      <c r="BT697" s="39"/>
      <c r="BU697" s="39"/>
      <c r="BV697" s="39"/>
      <c r="BW697" s="39"/>
      <c r="BX697" s="39"/>
      <c r="BY697" s="39"/>
      <c r="BZ697" s="39"/>
      <c r="CA697" s="39"/>
      <c r="CB697" s="39"/>
      <c r="CC697" s="39"/>
      <c r="CD697" s="39"/>
      <c r="CE697" s="39"/>
      <c r="CF697" s="39"/>
      <c r="CG697" s="39"/>
      <c r="CH697" s="39"/>
      <c r="CI697" s="39"/>
      <c r="CJ697" s="39"/>
      <c r="CK697" s="39"/>
      <c r="CL697" s="39"/>
      <c r="CM697" s="39"/>
      <c r="CN697" s="39"/>
      <c r="CO697" s="39"/>
      <c r="CP697" s="39"/>
      <c r="CQ697" s="39"/>
      <c r="CR697" s="39"/>
      <c r="CS697" s="39"/>
      <c r="CT697" s="39"/>
      <c r="CU697" s="39"/>
      <c r="CV697" s="39"/>
      <c r="CW697" s="39"/>
      <c r="CX697" s="39"/>
      <c r="CY697" s="39"/>
      <c r="CZ697" s="39"/>
      <c r="DA697" s="39"/>
      <c r="DB697" s="39"/>
      <c r="DC697" s="39"/>
      <c r="DD697" s="39"/>
      <c r="DE697" s="39"/>
      <c r="DF697" s="39"/>
      <c r="DG697" s="39"/>
      <c r="DH697" s="39"/>
      <c r="DI697" s="39"/>
      <c r="DJ697" s="39"/>
      <c r="DK697" s="39"/>
      <c r="DL697" s="39"/>
      <c r="DM697" s="39"/>
      <c r="DN697" s="39"/>
      <c r="DO697" s="39"/>
      <c r="DP697" s="39"/>
      <c r="DQ697" s="39"/>
      <c r="DR697" s="39"/>
      <c r="DS697" s="39"/>
      <c r="DT697" s="39"/>
      <c r="DU697" s="39"/>
      <c r="DV697" s="39"/>
      <c r="DW697" s="39"/>
      <c r="DX697" s="39"/>
      <c r="DY697" s="39"/>
      <c r="DZ697" s="39"/>
      <c r="EA697" s="39"/>
      <c r="EB697" s="39"/>
      <c r="EC697" s="39"/>
      <c r="ED697" s="39"/>
      <c r="EE697" s="39"/>
      <c r="EF697" s="39"/>
      <c r="EG697" s="39"/>
      <c r="EH697" s="39"/>
      <c r="EI697" s="39"/>
      <c r="EJ697" s="39"/>
      <c r="EK697" s="39"/>
      <c r="EL697" s="39"/>
      <c r="EM697" s="39"/>
      <c r="EN697" s="39"/>
      <c r="EO697" s="39"/>
      <c r="EP697" s="39"/>
      <c r="EQ697" s="39"/>
    </row>
    <row r="698" spans="1:147" s="54" customFormat="1" ht="17.850000000000001" customHeight="1" x14ac:dyDescent="0.3">
      <c r="A698" s="42"/>
      <c r="B698" s="42"/>
      <c r="C698" s="36" t="s">
        <v>376</v>
      </c>
      <c r="D698" s="34">
        <f>D699+D700</f>
        <v>0</v>
      </c>
      <c r="E698" s="34">
        <f t="shared" ref="E698:G698" si="211">E699+E700</f>
        <v>78208.600000000006</v>
      </c>
      <c r="F698" s="34">
        <f t="shared" si="211"/>
        <v>182486.6</v>
      </c>
      <c r="G698" s="34">
        <f t="shared" si="211"/>
        <v>305914.10000000003</v>
      </c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  <c r="AL698" s="39"/>
      <c r="AM698" s="39"/>
      <c r="AN698" s="39"/>
      <c r="AO698" s="39"/>
      <c r="AP698" s="39"/>
      <c r="AQ698" s="39"/>
      <c r="AR698" s="39"/>
      <c r="AS698" s="39"/>
      <c r="AT698" s="39"/>
      <c r="AU698" s="39"/>
      <c r="AV698" s="39"/>
      <c r="AW698" s="39"/>
      <c r="AX698" s="39"/>
      <c r="AY698" s="39"/>
      <c r="AZ698" s="39"/>
      <c r="BA698" s="39"/>
      <c r="BB698" s="39"/>
      <c r="BC698" s="39"/>
      <c r="BD698" s="39"/>
      <c r="BE698" s="39"/>
      <c r="BF698" s="39"/>
      <c r="BG698" s="39"/>
      <c r="BH698" s="39"/>
      <c r="BI698" s="39"/>
      <c r="BJ698" s="39"/>
      <c r="BK698" s="39"/>
      <c r="BL698" s="39"/>
      <c r="BM698" s="39"/>
      <c r="BN698" s="39"/>
      <c r="BO698" s="39"/>
      <c r="BP698" s="39"/>
      <c r="BQ698" s="39"/>
      <c r="BR698" s="39"/>
      <c r="BS698" s="39"/>
      <c r="BT698" s="39"/>
      <c r="BU698" s="39"/>
      <c r="BV698" s="39"/>
      <c r="BW698" s="39"/>
      <c r="BX698" s="39"/>
      <c r="BY698" s="39"/>
      <c r="BZ698" s="39"/>
      <c r="CA698" s="39"/>
      <c r="CB698" s="39"/>
      <c r="CC698" s="39"/>
      <c r="CD698" s="39"/>
      <c r="CE698" s="39"/>
      <c r="CF698" s="39"/>
      <c r="CG698" s="39"/>
      <c r="CH698" s="39"/>
      <c r="CI698" s="39"/>
      <c r="CJ698" s="39"/>
      <c r="CK698" s="39"/>
      <c r="CL698" s="39"/>
      <c r="CM698" s="39"/>
      <c r="CN698" s="39"/>
      <c r="CO698" s="39"/>
      <c r="CP698" s="39"/>
      <c r="CQ698" s="39"/>
      <c r="CR698" s="39"/>
      <c r="CS698" s="39"/>
      <c r="CT698" s="39"/>
      <c r="CU698" s="39"/>
      <c r="CV698" s="39"/>
      <c r="CW698" s="39"/>
      <c r="CX698" s="39"/>
      <c r="CY698" s="39"/>
      <c r="CZ698" s="39"/>
      <c r="DA698" s="39"/>
      <c r="DB698" s="39"/>
      <c r="DC698" s="39"/>
      <c r="DD698" s="39"/>
      <c r="DE698" s="39"/>
      <c r="DF698" s="39"/>
      <c r="DG698" s="39"/>
      <c r="DH698" s="39"/>
      <c r="DI698" s="39"/>
      <c r="DJ698" s="39"/>
      <c r="DK698" s="39"/>
      <c r="DL698" s="39"/>
      <c r="DM698" s="39"/>
      <c r="DN698" s="39"/>
      <c r="DO698" s="39"/>
      <c r="DP698" s="39"/>
      <c r="DQ698" s="39"/>
      <c r="DR698" s="39"/>
      <c r="DS698" s="39"/>
      <c r="DT698" s="39"/>
      <c r="DU698" s="39"/>
      <c r="DV698" s="39"/>
      <c r="DW698" s="39"/>
      <c r="DX698" s="39"/>
      <c r="DY698" s="39"/>
      <c r="DZ698" s="39"/>
      <c r="EA698" s="39"/>
      <c r="EB698" s="39"/>
      <c r="EC698" s="39"/>
      <c r="ED698" s="39"/>
      <c r="EE698" s="39"/>
      <c r="EF698" s="39"/>
      <c r="EG698" s="39"/>
      <c r="EH698" s="39"/>
      <c r="EI698" s="39"/>
      <c r="EJ698" s="39"/>
      <c r="EK698" s="39"/>
      <c r="EL698" s="39"/>
      <c r="EM698" s="39"/>
      <c r="EN698" s="39"/>
      <c r="EO698" s="39"/>
      <c r="EP698" s="39"/>
      <c r="EQ698" s="39"/>
    </row>
    <row r="699" spans="1:147" s="54" customFormat="1" ht="17.850000000000001" customHeight="1" x14ac:dyDescent="0.3">
      <c r="A699" s="90"/>
      <c r="B699" s="47"/>
      <c r="C699" s="36" t="s">
        <v>552</v>
      </c>
      <c r="D699" s="34">
        <v>0</v>
      </c>
      <c r="E699" s="34">
        <f>+ROUND(G699*0.3,1)</f>
        <v>78208.600000000006</v>
      </c>
      <c r="F699" s="34">
        <f>+ROUND(G699*0.7,1)</f>
        <v>182486.6</v>
      </c>
      <c r="G699" s="34">
        <v>260695.2</v>
      </c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  <c r="AL699" s="39"/>
      <c r="AM699" s="39"/>
      <c r="AN699" s="39"/>
      <c r="AO699" s="39"/>
      <c r="AP699" s="39"/>
      <c r="AQ699" s="39"/>
      <c r="AR699" s="39"/>
      <c r="AS699" s="39"/>
      <c r="AT699" s="39"/>
      <c r="AU699" s="39"/>
      <c r="AV699" s="39"/>
      <c r="AW699" s="39"/>
      <c r="AX699" s="39"/>
      <c r="AY699" s="39"/>
      <c r="AZ699" s="39"/>
      <c r="BA699" s="39"/>
      <c r="BB699" s="39"/>
      <c r="BC699" s="39"/>
      <c r="BD699" s="39"/>
      <c r="BE699" s="39"/>
      <c r="BF699" s="39"/>
      <c r="BG699" s="39"/>
      <c r="BH699" s="39"/>
      <c r="BI699" s="39"/>
      <c r="BJ699" s="39"/>
      <c r="BK699" s="39"/>
      <c r="BL699" s="39"/>
      <c r="BM699" s="39"/>
      <c r="BN699" s="39"/>
      <c r="BO699" s="39"/>
      <c r="BP699" s="39"/>
      <c r="BQ699" s="39"/>
      <c r="BR699" s="39"/>
      <c r="BS699" s="39"/>
      <c r="BT699" s="39"/>
      <c r="BU699" s="39"/>
      <c r="BV699" s="39"/>
      <c r="BW699" s="39"/>
      <c r="BX699" s="39"/>
      <c r="BY699" s="39"/>
      <c r="BZ699" s="39"/>
      <c r="CA699" s="39"/>
      <c r="CB699" s="39"/>
      <c r="CC699" s="39"/>
      <c r="CD699" s="39"/>
      <c r="CE699" s="39"/>
      <c r="CF699" s="39"/>
      <c r="CG699" s="39"/>
      <c r="CH699" s="39"/>
      <c r="CI699" s="39"/>
      <c r="CJ699" s="39"/>
      <c r="CK699" s="39"/>
      <c r="CL699" s="39"/>
      <c r="CM699" s="39"/>
      <c r="CN699" s="39"/>
      <c r="CO699" s="39"/>
      <c r="CP699" s="39"/>
      <c r="CQ699" s="39"/>
      <c r="CR699" s="39"/>
      <c r="CS699" s="39"/>
      <c r="CT699" s="39"/>
      <c r="CU699" s="39"/>
      <c r="CV699" s="39"/>
      <c r="CW699" s="39"/>
      <c r="CX699" s="39"/>
      <c r="CY699" s="39"/>
      <c r="CZ699" s="39"/>
      <c r="DA699" s="39"/>
      <c r="DB699" s="39"/>
      <c r="DC699" s="39"/>
      <c r="DD699" s="39"/>
      <c r="DE699" s="39"/>
      <c r="DF699" s="39"/>
      <c r="DG699" s="39"/>
      <c r="DH699" s="39"/>
      <c r="DI699" s="39"/>
      <c r="DJ699" s="39"/>
      <c r="DK699" s="39"/>
      <c r="DL699" s="39"/>
      <c r="DM699" s="39"/>
      <c r="DN699" s="39"/>
      <c r="DO699" s="39"/>
      <c r="DP699" s="39"/>
      <c r="DQ699" s="39"/>
      <c r="DR699" s="39"/>
      <c r="DS699" s="39"/>
      <c r="DT699" s="39"/>
      <c r="DU699" s="39"/>
      <c r="DV699" s="39"/>
      <c r="DW699" s="39"/>
      <c r="DX699" s="39"/>
      <c r="DY699" s="39"/>
      <c r="DZ699" s="39"/>
      <c r="EA699" s="39"/>
      <c r="EB699" s="39"/>
      <c r="EC699" s="39"/>
      <c r="ED699" s="39"/>
      <c r="EE699" s="39"/>
      <c r="EF699" s="39"/>
      <c r="EG699" s="39"/>
      <c r="EH699" s="39"/>
      <c r="EI699" s="39"/>
      <c r="EJ699" s="39"/>
      <c r="EK699" s="39"/>
      <c r="EL699" s="39"/>
      <c r="EM699" s="39"/>
      <c r="EN699" s="39"/>
      <c r="EO699" s="39"/>
      <c r="EP699" s="39"/>
      <c r="EQ699" s="39"/>
    </row>
    <row r="700" spans="1:147" s="54" customFormat="1" ht="17.850000000000001" customHeight="1" x14ac:dyDescent="0.3">
      <c r="A700" s="89"/>
      <c r="B700" s="48"/>
      <c r="C700" s="36" t="s">
        <v>553</v>
      </c>
      <c r="D700" s="34">
        <v>0</v>
      </c>
      <c r="E700" s="34">
        <v>0</v>
      </c>
      <c r="F700" s="34">
        <v>0</v>
      </c>
      <c r="G700" s="34">
        <v>45218.9</v>
      </c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  <c r="AM700" s="39"/>
      <c r="AN700" s="39"/>
      <c r="AO700" s="39"/>
      <c r="AP700" s="39"/>
      <c r="AQ700" s="39"/>
      <c r="AR700" s="39"/>
      <c r="AS700" s="39"/>
      <c r="AT700" s="39"/>
      <c r="AU700" s="39"/>
      <c r="AV700" s="39"/>
      <c r="AW700" s="39"/>
      <c r="AX700" s="39"/>
      <c r="AY700" s="39"/>
      <c r="AZ700" s="39"/>
      <c r="BA700" s="39"/>
      <c r="BB700" s="39"/>
      <c r="BC700" s="39"/>
      <c r="BD700" s="39"/>
      <c r="BE700" s="39"/>
      <c r="BF700" s="39"/>
      <c r="BG700" s="39"/>
      <c r="BH700" s="39"/>
      <c r="BI700" s="39"/>
      <c r="BJ700" s="39"/>
      <c r="BK700" s="39"/>
      <c r="BL700" s="39"/>
      <c r="BM700" s="39"/>
      <c r="BN700" s="39"/>
      <c r="BO700" s="39"/>
      <c r="BP700" s="39"/>
      <c r="BQ700" s="39"/>
      <c r="BR700" s="39"/>
      <c r="BS700" s="39"/>
      <c r="BT700" s="39"/>
      <c r="BU700" s="39"/>
      <c r="BV700" s="39"/>
      <c r="BW700" s="39"/>
      <c r="BX700" s="39"/>
      <c r="BY700" s="39"/>
      <c r="BZ700" s="39"/>
      <c r="CA700" s="39"/>
      <c r="CB700" s="39"/>
      <c r="CC700" s="39"/>
      <c r="CD700" s="39"/>
      <c r="CE700" s="39"/>
      <c r="CF700" s="39"/>
      <c r="CG700" s="39"/>
      <c r="CH700" s="39"/>
      <c r="CI700" s="39"/>
      <c r="CJ700" s="39"/>
      <c r="CK700" s="39"/>
      <c r="CL700" s="39"/>
      <c r="CM700" s="39"/>
      <c r="CN700" s="39"/>
      <c r="CO700" s="39"/>
      <c r="CP700" s="39"/>
      <c r="CQ700" s="39"/>
      <c r="CR700" s="39"/>
      <c r="CS700" s="39"/>
      <c r="CT700" s="39"/>
      <c r="CU700" s="39"/>
      <c r="CV700" s="39"/>
      <c r="CW700" s="39"/>
      <c r="CX700" s="39"/>
      <c r="CY700" s="39"/>
      <c r="CZ700" s="39"/>
      <c r="DA700" s="39"/>
      <c r="DB700" s="39"/>
      <c r="DC700" s="39"/>
      <c r="DD700" s="39"/>
      <c r="DE700" s="39"/>
      <c r="DF700" s="39"/>
      <c r="DG700" s="39"/>
      <c r="DH700" s="39"/>
      <c r="DI700" s="39"/>
      <c r="DJ700" s="39"/>
      <c r="DK700" s="39"/>
      <c r="DL700" s="39"/>
      <c r="DM700" s="39"/>
      <c r="DN700" s="39"/>
      <c r="DO700" s="39"/>
      <c r="DP700" s="39"/>
      <c r="DQ700" s="39"/>
      <c r="DR700" s="39"/>
      <c r="DS700" s="39"/>
      <c r="DT700" s="39"/>
      <c r="DU700" s="39"/>
      <c r="DV700" s="39"/>
      <c r="DW700" s="39"/>
      <c r="DX700" s="39"/>
      <c r="DY700" s="39"/>
      <c r="DZ700" s="39"/>
      <c r="EA700" s="39"/>
      <c r="EB700" s="39"/>
      <c r="EC700" s="39"/>
      <c r="ED700" s="39"/>
      <c r="EE700" s="39"/>
      <c r="EF700" s="39"/>
      <c r="EG700" s="39"/>
      <c r="EH700" s="39"/>
      <c r="EI700" s="39"/>
      <c r="EJ700" s="39"/>
      <c r="EK700" s="39"/>
      <c r="EL700" s="39"/>
      <c r="EM700" s="39"/>
      <c r="EN700" s="39"/>
      <c r="EO700" s="39"/>
      <c r="EP700" s="39"/>
      <c r="EQ700" s="39"/>
    </row>
    <row r="701" spans="1:147" s="54" customFormat="1" ht="17.850000000000001" customHeight="1" x14ac:dyDescent="0.3">
      <c r="A701" s="42"/>
      <c r="B701" s="42"/>
      <c r="C701" s="36" t="s">
        <v>405</v>
      </c>
      <c r="D701" s="34">
        <f>D702+D703</f>
        <v>145708.1</v>
      </c>
      <c r="E701" s="34">
        <f t="shared" ref="E701:G701" si="212">E702+E703</f>
        <v>346882.7</v>
      </c>
      <c r="F701" s="34">
        <f t="shared" si="212"/>
        <v>475203.3</v>
      </c>
      <c r="G701" s="34">
        <f t="shared" si="212"/>
        <v>641602.80000000005</v>
      </c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  <c r="AL701" s="39"/>
      <c r="AM701" s="39"/>
      <c r="AN701" s="39"/>
      <c r="AO701" s="39"/>
      <c r="AP701" s="39"/>
      <c r="AQ701" s="39"/>
      <c r="AR701" s="39"/>
      <c r="AS701" s="39"/>
      <c r="AT701" s="39"/>
      <c r="AU701" s="39"/>
      <c r="AV701" s="39"/>
      <c r="AW701" s="39"/>
      <c r="AX701" s="39"/>
      <c r="AY701" s="39"/>
      <c r="AZ701" s="39"/>
      <c r="BA701" s="39"/>
      <c r="BB701" s="39"/>
      <c r="BC701" s="39"/>
      <c r="BD701" s="39"/>
      <c r="BE701" s="39"/>
      <c r="BF701" s="39"/>
      <c r="BG701" s="39"/>
      <c r="BH701" s="39"/>
      <c r="BI701" s="39"/>
      <c r="BJ701" s="39"/>
      <c r="BK701" s="39"/>
      <c r="BL701" s="39"/>
      <c r="BM701" s="39"/>
      <c r="BN701" s="39"/>
      <c r="BO701" s="39"/>
      <c r="BP701" s="39"/>
      <c r="BQ701" s="39"/>
      <c r="BR701" s="39"/>
      <c r="BS701" s="39"/>
      <c r="BT701" s="39"/>
      <c r="BU701" s="39"/>
      <c r="BV701" s="39"/>
      <c r="BW701" s="39"/>
      <c r="BX701" s="39"/>
      <c r="BY701" s="39"/>
      <c r="BZ701" s="39"/>
      <c r="CA701" s="39"/>
      <c r="CB701" s="39"/>
      <c r="CC701" s="39"/>
      <c r="CD701" s="39"/>
      <c r="CE701" s="39"/>
      <c r="CF701" s="39"/>
      <c r="CG701" s="39"/>
      <c r="CH701" s="39"/>
      <c r="CI701" s="39"/>
      <c r="CJ701" s="39"/>
      <c r="CK701" s="39"/>
      <c r="CL701" s="39"/>
      <c r="CM701" s="39"/>
      <c r="CN701" s="39"/>
      <c r="CO701" s="39"/>
      <c r="CP701" s="39"/>
      <c r="CQ701" s="39"/>
      <c r="CR701" s="39"/>
      <c r="CS701" s="39"/>
      <c r="CT701" s="39"/>
      <c r="CU701" s="39"/>
      <c r="CV701" s="39"/>
      <c r="CW701" s="39"/>
      <c r="CX701" s="39"/>
      <c r="CY701" s="39"/>
      <c r="CZ701" s="39"/>
      <c r="DA701" s="39"/>
      <c r="DB701" s="39"/>
      <c r="DC701" s="39"/>
      <c r="DD701" s="39"/>
      <c r="DE701" s="39"/>
      <c r="DF701" s="39"/>
      <c r="DG701" s="39"/>
      <c r="DH701" s="39"/>
      <c r="DI701" s="39"/>
      <c r="DJ701" s="39"/>
      <c r="DK701" s="39"/>
      <c r="DL701" s="39"/>
      <c r="DM701" s="39"/>
      <c r="DN701" s="39"/>
      <c r="DO701" s="39"/>
      <c r="DP701" s="39"/>
      <c r="DQ701" s="39"/>
      <c r="DR701" s="39"/>
      <c r="DS701" s="39"/>
      <c r="DT701" s="39"/>
      <c r="DU701" s="39"/>
      <c r="DV701" s="39"/>
      <c r="DW701" s="39"/>
      <c r="DX701" s="39"/>
      <c r="DY701" s="39"/>
      <c r="DZ701" s="39"/>
      <c r="EA701" s="39"/>
      <c r="EB701" s="39"/>
      <c r="EC701" s="39"/>
      <c r="ED701" s="39"/>
      <c r="EE701" s="39"/>
      <c r="EF701" s="39"/>
      <c r="EG701" s="39"/>
      <c r="EH701" s="39"/>
      <c r="EI701" s="39"/>
      <c r="EJ701" s="39"/>
      <c r="EK701" s="39"/>
      <c r="EL701" s="39"/>
      <c r="EM701" s="39"/>
      <c r="EN701" s="39"/>
      <c r="EO701" s="39"/>
      <c r="EP701" s="39"/>
      <c r="EQ701" s="39"/>
    </row>
    <row r="702" spans="1:147" s="54" customFormat="1" ht="17.850000000000001" customHeight="1" x14ac:dyDescent="0.3">
      <c r="A702" s="89"/>
      <c r="B702" s="48"/>
      <c r="C702" s="36" t="s">
        <v>554</v>
      </c>
      <c r="D702" s="34">
        <f>+ROUND(G702*0.2,1)</f>
        <v>110933</v>
      </c>
      <c r="E702" s="34">
        <f>+ROUND(G702*0.5,1)</f>
        <v>277332.5</v>
      </c>
      <c r="F702" s="34">
        <f>+ROUND(G702*0.7,1)</f>
        <v>388265.5</v>
      </c>
      <c r="G702" s="34">
        <v>554665</v>
      </c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  <c r="AL702" s="39"/>
      <c r="AM702" s="39"/>
      <c r="AN702" s="39"/>
      <c r="AO702" s="39"/>
      <c r="AP702" s="39"/>
      <c r="AQ702" s="39"/>
      <c r="AR702" s="39"/>
      <c r="AS702" s="39"/>
      <c r="AT702" s="39"/>
      <c r="AU702" s="39"/>
      <c r="AV702" s="39"/>
      <c r="AW702" s="39"/>
      <c r="AX702" s="39"/>
      <c r="AY702" s="39"/>
      <c r="AZ702" s="39"/>
      <c r="BA702" s="39"/>
      <c r="BB702" s="39"/>
      <c r="BC702" s="39"/>
      <c r="BD702" s="39"/>
      <c r="BE702" s="39"/>
      <c r="BF702" s="39"/>
      <c r="BG702" s="39"/>
      <c r="BH702" s="39"/>
      <c r="BI702" s="39"/>
      <c r="BJ702" s="39"/>
      <c r="BK702" s="39"/>
      <c r="BL702" s="39"/>
      <c r="BM702" s="39"/>
      <c r="BN702" s="39"/>
      <c r="BO702" s="39"/>
      <c r="BP702" s="39"/>
      <c r="BQ702" s="39"/>
      <c r="BR702" s="39"/>
      <c r="BS702" s="39"/>
      <c r="BT702" s="39"/>
      <c r="BU702" s="39"/>
      <c r="BV702" s="39"/>
      <c r="BW702" s="39"/>
      <c r="BX702" s="39"/>
      <c r="BY702" s="39"/>
      <c r="BZ702" s="39"/>
      <c r="CA702" s="39"/>
      <c r="CB702" s="39"/>
      <c r="CC702" s="39"/>
      <c r="CD702" s="39"/>
      <c r="CE702" s="39"/>
      <c r="CF702" s="39"/>
      <c r="CG702" s="39"/>
      <c r="CH702" s="39"/>
      <c r="CI702" s="39"/>
      <c r="CJ702" s="39"/>
      <c r="CK702" s="39"/>
      <c r="CL702" s="39"/>
      <c r="CM702" s="39"/>
      <c r="CN702" s="39"/>
      <c r="CO702" s="39"/>
      <c r="CP702" s="39"/>
      <c r="CQ702" s="39"/>
      <c r="CR702" s="39"/>
      <c r="CS702" s="39"/>
      <c r="CT702" s="39"/>
      <c r="CU702" s="39"/>
      <c r="CV702" s="39"/>
      <c r="CW702" s="39"/>
      <c r="CX702" s="39"/>
      <c r="CY702" s="39"/>
      <c r="CZ702" s="39"/>
      <c r="DA702" s="39"/>
      <c r="DB702" s="39"/>
      <c r="DC702" s="39"/>
      <c r="DD702" s="39"/>
      <c r="DE702" s="39"/>
      <c r="DF702" s="39"/>
      <c r="DG702" s="39"/>
      <c r="DH702" s="39"/>
      <c r="DI702" s="39"/>
      <c r="DJ702" s="39"/>
      <c r="DK702" s="39"/>
      <c r="DL702" s="39"/>
      <c r="DM702" s="39"/>
      <c r="DN702" s="39"/>
      <c r="DO702" s="39"/>
      <c r="DP702" s="39"/>
      <c r="DQ702" s="39"/>
      <c r="DR702" s="39"/>
      <c r="DS702" s="39"/>
      <c r="DT702" s="39"/>
      <c r="DU702" s="39"/>
      <c r="DV702" s="39"/>
      <c r="DW702" s="39"/>
      <c r="DX702" s="39"/>
      <c r="DY702" s="39"/>
      <c r="DZ702" s="39"/>
      <c r="EA702" s="39"/>
      <c r="EB702" s="39"/>
      <c r="EC702" s="39"/>
      <c r="ED702" s="39"/>
      <c r="EE702" s="39"/>
      <c r="EF702" s="39"/>
      <c r="EG702" s="39"/>
      <c r="EH702" s="39"/>
      <c r="EI702" s="39"/>
      <c r="EJ702" s="39"/>
      <c r="EK702" s="39"/>
      <c r="EL702" s="39"/>
      <c r="EM702" s="39"/>
      <c r="EN702" s="39"/>
      <c r="EO702" s="39"/>
      <c r="EP702" s="39"/>
      <c r="EQ702" s="39"/>
    </row>
    <row r="703" spans="1:147" s="54" customFormat="1" ht="17.850000000000001" customHeight="1" x14ac:dyDescent="0.3">
      <c r="A703" s="89"/>
      <c r="B703" s="48"/>
      <c r="C703" s="36" t="s">
        <v>555</v>
      </c>
      <c r="D703" s="34">
        <f>+ROUND(G703*0.4,1)</f>
        <v>34775.1</v>
      </c>
      <c r="E703" s="34">
        <f>+ROUND(G703*0.8,1)</f>
        <v>69550.2</v>
      </c>
      <c r="F703" s="34">
        <f>+G703</f>
        <v>86937.8</v>
      </c>
      <c r="G703" s="34">
        <v>86937.8</v>
      </c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  <c r="AL703" s="39"/>
      <c r="AM703" s="39"/>
      <c r="AN703" s="39"/>
      <c r="AO703" s="39"/>
      <c r="AP703" s="39"/>
      <c r="AQ703" s="39"/>
      <c r="AR703" s="39"/>
      <c r="AS703" s="39"/>
      <c r="AT703" s="39"/>
      <c r="AU703" s="39"/>
      <c r="AV703" s="39"/>
      <c r="AW703" s="39"/>
      <c r="AX703" s="39"/>
      <c r="AY703" s="39"/>
      <c r="AZ703" s="39"/>
      <c r="BA703" s="39"/>
      <c r="BB703" s="39"/>
      <c r="BC703" s="39"/>
      <c r="BD703" s="39"/>
      <c r="BE703" s="39"/>
      <c r="BF703" s="39"/>
      <c r="BG703" s="39"/>
      <c r="BH703" s="39"/>
      <c r="BI703" s="39"/>
      <c r="BJ703" s="39"/>
      <c r="BK703" s="39"/>
      <c r="BL703" s="39"/>
      <c r="BM703" s="39"/>
      <c r="BN703" s="39"/>
      <c r="BO703" s="39"/>
      <c r="BP703" s="39"/>
      <c r="BQ703" s="39"/>
      <c r="BR703" s="39"/>
      <c r="BS703" s="39"/>
      <c r="BT703" s="39"/>
      <c r="BU703" s="39"/>
      <c r="BV703" s="39"/>
      <c r="BW703" s="39"/>
      <c r="BX703" s="39"/>
      <c r="BY703" s="39"/>
      <c r="BZ703" s="39"/>
      <c r="CA703" s="39"/>
      <c r="CB703" s="39"/>
      <c r="CC703" s="39"/>
      <c r="CD703" s="39"/>
      <c r="CE703" s="39"/>
      <c r="CF703" s="39"/>
      <c r="CG703" s="39"/>
      <c r="CH703" s="39"/>
      <c r="CI703" s="39"/>
      <c r="CJ703" s="39"/>
      <c r="CK703" s="39"/>
      <c r="CL703" s="39"/>
      <c r="CM703" s="39"/>
      <c r="CN703" s="39"/>
      <c r="CO703" s="39"/>
      <c r="CP703" s="39"/>
      <c r="CQ703" s="39"/>
      <c r="CR703" s="39"/>
      <c r="CS703" s="39"/>
      <c r="CT703" s="39"/>
      <c r="CU703" s="39"/>
      <c r="CV703" s="39"/>
      <c r="CW703" s="39"/>
      <c r="CX703" s="39"/>
      <c r="CY703" s="39"/>
      <c r="CZ703" s="39"/>
      <c r="DA703" s="39"/>
      <c r="DB703" s="39"/>
      <c r="DC703" s="39"/>
      <c r="DD703" s="39"/>
      <c r="DE703" s="39"/>
      <c r="DF703" s="39"/>
      <c r="DG703" s="39"/>
      <c r="DH703" s="39"/>
      <c r="DI703" s="39"/>
      <c r="DJ703" s="39"/>
      <c r="DK703" s="39"/>
      <c r="DL703" s="39"/>
      <c r="DM703" s="39"/>
      <c r="DN703" s="39"/>
      <c r="DO703" s="39"/>
      <c r="DP703" s="39"/>
      <c r="DQ703" s="39"/>
      <c r="DR703" s="39"/>
      <c r="DS703" s="39"/>
      <c r="DT703" s="39"/>
      <c r="DU703" s="39"/>
      <c r="DV703" s="39"/>
      <c r="DW703" s="39"/>
      <c r="DX703" s="39"/>
      <c r="DY703" s="39"/>
      <c r="DZ703" s="39"/>
      <c r="EA703" s="39"/>
      <c r="EB703" s="39"/>
      <c r="EC703" s="39"/>
      <c r="ED703" s="39"/>
      <c r="EE703" s="39"/>
      <c r="EF703" s="39"/>
      <c r="EG703" s="39"/>
      <c r="EH703" s="39"/>
      <c r="EI703" s="39"/>
      <c r="EJ703" s="39"/>
      <c r="EK703" s="39"/>
      <c r="EL703" s="39"/>
      <c r="EM703" s="39"/>
      <c r="EN703" s="39"/>
      <c r="EO703" s="39"/>
      <c r="EP703" s="39"/>
      <c r="EQ703" s="39"/>
    </row>
    <row r="704" spans="1:147" s="54" customFormat="1" ht="17.850000000000001" customHeight="1" x14ac:dyDescent="0.3">
      <c r="A704" s="42"/>
      <c r="B704" s="42"/>
      <c r="C704" s="36" t="s">
        <v>392</v>
      </c>
      <c r="D704" s="34">
        <f>D705</f>
        <v>0</v>
      </c>
      <c r="E704" s="34">
        <f t="shared" ref="E704:G704" si="213">E705</f>
        <v>253256.3</v>
      </c>
      <c r="F704" s="34">
        <f t="shared" si="213"/>
        <v>405210.1</v>
      </c>
      <c r="G704" s="34">
        <f t="shared" si="213"/>
        <v>506512.6</v>
      </c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  <c r="AM704" s="39"/>
      <c r="AN704" s="39"/>
      <c r="AO704" s="39"/>
      <c r="AP704" s="39"/>
      <c r="AQ704" s="39"/>
      <c r="AR704" s="39"/>
      <c r="AS704" s="39"/>
      <c r="AT704" s="39"/>
      <c r="AU704" s="39"/>
      <c r="AV704" s="39"/>
      <c r="AW704" s="39"/>
      <c r="AX704" s="39"/>
      <c r="AY704" s="39"/>
      <c r="AZ704" s="39"/>
      <c r="BA704" s="39"/>
      <c r="BB704" s="39"/>
      <c r="BC704" s="39"/>
      <c r="BD704" s="39"/>
      <c r="BE704" s="39"/>
      <c r="BF704" s="39"/>
      <c r="BG704" s="39"/>
      <c r="BH704" s="39"/>
      <c r="BI704" s="39"/>
      <c r="BJ704" s="39"/>
      <c r="BK704" s="39"/>
      <c r="BL704" s="39"/>
      <c r="BM704" s="39"/>
      <c r="BN704" s="39"/>
      <c r="BO704" s="39"/>
      <c r="BP704" s="39"/>
      <c r="BQ704" s="39"/>
      <c r="BR704" s="39"/>
      <c r="BS704" s="39"/>
      <c r="BT704" s="39"/>
      <c r="BU704" s="39"/>
      <c r="BV704" s="39"/>
      <c r="BW704" s="39"/>
      <c r="BX704" s="39"/>
      <c r="BY704" s="39"/>
      <c r="BZ704" s="39"/>
      <c r="CA704" s="39"/>
      <c r="CB704" s="39"/>
      <c r="CC704" s="39"/>
      <c r="CD704" s="39"/>
      <c r="CE704" s="39"/>
      <c r="CF704" s="39"/>
      <c r="CG704" s="39"/>
      <c r="CH704" s="39"/>
      <c r="CI704" s="39"/>
      <c r="CJ704" s="39"/>
      <c r="CK704" s="39"/>
      <c r="CL704" s="39"/>
      <c r="CM704" s="39"/>
      <c r="CN704" s="39"/>
      <c r="CO704" s="39"/>
      <c r="CP704" s="39"/>
      <c r="CQ704" s="39"/>
      <c r="CR704" s="39"/>
      <c r="CS704" s="39"/>
      <c r="CT704" s="39"/>
      <c r="CU704" s="39"/>
      <c r="CV704" s="39"/>
      <c r="CW704" s="39"/>
      <c r="CX704" s="39"/>
      <c r="CY704" s="39"/>
      <c r="CZ704" s="39"/>
      <c r="DA704" s="39"/>
      <c r="DB704" s="39"/>
      <c r="DC704" s="39"/>
      <c r="DD704" s="39"/>
      <c r="DE704" s="39"/>
      <c r="DF704" s="39"/>
      <c r="DG704" s="39"/>
      <c r="DH704" s="39"/>
      <c r="DI704" s="39"/>
      <c r="DJ704" s="39"/>
      <c r="DK704" s="39"/>
      <c r="DL704" s="39"/>
      <c r="DM704" s="39"/>
      <c r="DN704" s="39"/>
      <c r="DO704" s="39"/>
      <c r="DP704" s="39"/>
      <c r="DQ704" s="39"/>
      <c r="DR704" s="39"/>
      <c r="DS704" s="39"/>
      <c r="DT704" s="39"/>
      <c r="DU704" s="39"/>
      <c r="DV704" s="39"/>
      <c r="DW704" s="39"/>
      <c r="DX704" s="39"/>
      <c r="DY704" s="39"/>
      <c r="DZ704" s="39"/>
      <c r="EA704" s="39"/>
      <c r="EB704" s="39"/>
      <c r="EC704" s="39"/>
      <c r="ED704" s="39"/>
      <c r="EE704" s="39"/>
      <c r="EF704" s="39"/>
      <c r="EG704" s="39"/>
      <c r="EH704" s="39"/>
      <c r="EI704" s="39"/>
      <c r="EJ704" s="39"/>
      <c r="EK704" s="39"/>
      <c r="EL704" s="39"/>
      <c r="EM704" s="39"/>
      <c r="EN704" s="39"/>
      <c r="EO704" s="39"/>
      <c r="EP704" s="39"/>
      <c r="EQ704" s="39"/>
    </row>
    <row r="705" spans="1:147" s="54" customFormat="1" ht="17.850000000000001" customHeight="1" x14ac:dyDescent="0.3">
      <c r="A705" s="60"/>
      <c r="B705" s="48"/>
      <c r="C705" s="36" t="s">
        <v>556</v>
      </c>
      <c r="D705" s="34">
        <v>0</v>
      </c>
      <c r="E705" s="34">
        <f>+ROUND(G705*0.5,1)</f>
        <v>253256.3</v>
      </c>
      <c r="F705" s="34">
        <f>+ROUND(G705*0.8,1)</f>
        <v>405210.1</v>
      </c>
      <c r="G705" s="34">
        <v>506512.6</v>
      </c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  <c r="AL705" s="39"/>
      <c r="AM705" s="39"/>
      <c r="AN705" s="39"/>
      <c r="AO705" s="39"/>
      <c r="AP705" s="39"/>
      <c r="AQ705" s="39"/>
      <c r="AR705" s="39"/>
      <c r="AS705" s="39"/>
      <c r="AT705" s="39"/>
      <c r="AU705" s="39"/>
      <c r="AV705" s="39"/>
      <c r="AW705" s="39"/>
      <c r="AX705" s="39"/>
      <c r="AY705" s="39"/>
      <c r="AZ705" s="39"/>
      <c r="BA705" s="39"/>
      <c r="BB705" s="39"/>
      <c r="BC705" s="39"/>
      <c r="BD705" s="39"/>
      <c r="BE705" s="39"/>
      <c r="BF705" s="39"/>
      <c r="BG705" s="39"/>
      <c r="BH705" s="39"/>
      <c r="BI705" s="39"/>
      <c r="BJ705" s="39"/>
      <c r="BK705" s="39"/>
      <c r="BL705" s="39"/>
      <c r="BM705" s="39"/>
      <c r="BN705" s="39"/>
      <c r="BO705" s="39"/>
      <c r="BP705" s="39"/>
      <c r="BQ705" s="39"/>
      <c r="BR705" s="39"/>
      <c r="BS705" s="39"/>
      <c r="BT705" s="39"/>
      <c r="BU705" s="39"/>
      <c r="BV705" s="39"/>
      <c r="BW705" s="39"/>
      <c r="BX705" s="39"/>
      <c r="BY705" s="39"/>
      <c r="BZ705" s="39"/>
      <c r="CA705" s="39"/>
      <c r="CB705" s="39"/>
      <c r="CC705" s="39"/>
      <c r="CD705" s="39"/>
      <c r="CE705" s="39"/>
      <c r="CF705" s="39"/>
      <c r="CG705" s="39"/>
      <c r="CH705" s="39"/>
      <c r="CI705" s="39"/>
      <c r="CJ705" s="39"/>
      <c r="CK705" s="39"/>
      <c r="CL705" s="39"/>
      <c r="CM705" s="39"/>
      <c r="CN705" s="39"/>
      <c r="CO705" s="39"/>
      <c r="CP705" s="39"/>
      <c r="CQ705" s="39"/>
      <c r="CR705" s="39"/>
      <c r="CS705" s="39"/>
      <c r="CT705" s="39"/>
      <c r="CU705" s="39"/>
      <c r="CV705" s="39"/>
      <c r="CW705" s="39"/>
      <c r="CX705" s="39"/>
      <c r="CY705" s="39"/>
      <c r="CZ705" s="39"/>
      <c r="DA705" s="39"/>
      <c r="DB705" s="39"/>
      <c r="DC705" s="39"/>
      <c r="DD705" s="39"/>
      <c r="DE705" s="39"/>
      <c r="DF705" s="39"/>
      <c r="DG705" s="39"/>
      <c r="DH705" s="39"/>
      <c r="DI705" s="39"/>
      <c r="DJ705" s="39"/>
      <c r="DK705" s="39"/>
      <c r="DL705" s="39"/>
      <c r="DM705" s="39"/>
      <c r="DN705" s="39"/>
      <c r="DO705" s="39"/>
      <c r="DP705" s="39"/>
      <c r="DQ705" s="39"/>
      <c r="DR705" s="39"/>
      <c r="DS705" s="39"/>
      <c r="DT705" s="39"/>
      <c r="DU705" s="39"/>
      <c r="DV705" s="39"/>
      <c r="DW705" s="39"/>
      <c r="DX705" s="39"/>
      <c r="DY705" s="39"/>
      <c r="DZ705" s="39"/>
      <c r="EA705" s="39"/>
      <c r="EB705" s="39"/>
      <c r="EC705" s="39"/>
      <c r="ED705" s="39"/>
      <c r="EE705" s="39"/>
      <c r="EF705" s="39"/>
      <c r="EG705" s="39"/>
      <c r="EH705" s="39"/>
      <c r="EI705" s="39"/>
      <c r="EJ705" s="39"/>
      <c r="EK705" s="39"/>
      <c r="EL705" s="39"/>
      <c r="EM705" s="39"/>
      <c r="EN705" s="39"/>
      <c r="EO705" s="39"/>
      <c r="EP705" s="39"/>
      <c r="EQ705" s="39"/>
    </row>
    <row r="706" spans="1:147" s="54" customFormat="1" ht="17.850000000000001" customHeight="1" x14ac:dyDescent="0.3">
      <c r="A706" s="42"/>
      <c r="B706" s="42"/>
      <c r="C706" s="36" t="s">
        <v>381</v>
      </c>
      <c r="D706" s="34">
        <f>D707+D708</f>
        <v>0</v>
      </c>
      <c r="E706" s="34">
        <f t="shared" ref="E706:G706" si="214">E707+E708</f>
        <v>232467.5</v>
      </c>
      <c r="F706" s="34">
        <f t="shared" si="214"/>
        <v>371947.9</v>
      </c>
      <c r="G706" s="34">
        <f t="shared" si="214"/>
        <v>464934.9</v>
      </c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  <c r="AL706" s="39"/>
      <c r="AM706" s="39"/>
      <c r="AN706" s="39"/>
      <c r="AO706" s="39"/>
      <c r="AP706" s="39"/>
      <c r="AQ706" s="39"/>
      <c r="AR706" s="39"/>
      <c r="AS706" s="39"/>
      <c r="AT706" s="39"/>
      <c r="AU706" s="39"/>
      <c r="AV706" s="39"/>
      <c r="AW706" s="39"/>
      <c r="AX706" s="39"/>
      <c r="AY706" s="39"/>
      <c r="AZ706" s="39"/>
      <c r="BA706" s="39"/>
      <c r="BB706" s="39"/>
      <c r="BC706" s="39"/>
      <c r="BD706" s="39"/>
      <c r="BE706" s="39"/>
      <c r="BF706" s="39"/>
      <c r="BG706" s="39"/>
      <c r="BH706" s="39"/>
      <c r="BI706" s="39"/>
      <c r="BJ706" s="39"/>
      <c r="BK706" s="39"/>
      <c r="BL706" s="39"/>
      <c r="BM706" s="39"/>
      <c r="BN706" s="39"/>
      <c r="BO706" s="39"/>
      <c r="BP706" s="39"/>
      <c r="BQ706" s="39"/>
      <c r="BR706" s="39"/>
      <c r="BS706" s="39"/>
      <c r="BT706" s="39"/>
      <c r="BU706" s="39"/>
      <c r="BV706" s="39"/>
      <c r="BW706" s="39"/>
      <c r="BX706" s="39"/>
      <c r="BY706" s="39"/>
      <c r="BZ706" s="39"/>
      <c r="CA706" s="39"/>
      <c r="CB706" s="39"/>
      <c r="CC706" s="39"/>
      <c r="CD706" s="39"/>
      <c r="CE706" s="39"/>
      <c r="CF706" s="39"/>
      <c r="CG706" s="39"/>
      <c r="CH706" s="39"/>
      <c r="CI706" s="39"/>
      <c r="CJ706" s="39"/>
      <c r="CK706" s="39"/>
      <c r="CL706" s="39"/>
      <c r="CM706" s="39"/>
      <c r="CN706" s="39"/>
      <c r="CO706" s="39"/>
      <c r="CP706" s="39"/>
      <c r="CQ706" s="39"/>
      <c r="CR706" s="39"/>
      <c r="CS706" s="39"/>
      <c r="CT706" s="39"/>
      <c r="CU706" s="39"/>
      <c r="CV706" s="39"/>
      <c r="CW706" s="39"/>
      <c r="CX706" s="39"/>
      <c r="CY706" s="39"/>
      <c r="CZ706" s="39"/>
      <c r="DA706" s="39"/>
      <c r="DB706" s="39"/>
      <c r="DC706" s="39"/>
      <c r="DD706" s="39"/>
      <c r="DE706" s="39"/>
      <c r="DF706" s="39"/>
      <c r="DG706" s="39"/>
      <c r="DH706" s="39"/>
      <c r="DI706" s="39"/>
      <c r="DJ706" s="39"/>
      <c r="DK706" s="39"/>
      <c r="DL706" s="39"/>
      <c r="DM706" s="39"/>
      <c r="DN706" s="39"/>
      <c r="DO706" s="39"/>
      <c r="DP706" s="39"/>
      <c r="DQ706" s="39"/>
      <c r="DR706" s="39"/>
      <c r="DS706" s="39"/>
      <c r="DT706" s="39"/>
      <c r="DU706" s="39"/>
      <c r="DV706" s="39"/>
      <c r="DW706" s="39"/>
      <c r="DX706" s="39"/>
      <c r="DY706" s="39"/>
      <c r="DZ706" s="39"/>
      <c r="EA706" s="39"/>
      <c r="EB706" s="39"/>
      <c r="EC706" s="39"/>
      <c r="ED706" s="39"/>
      <c r="EE706" s="39"/>
      <c r="EF706" s="39"/>
      <c r="EG706" s="39"/>
      <c r="EH706" s="39"/>
      <c r="EI706" s="39"/>
      <c r="EJ706" s="39"/>
      <c r="EK706" s="39"/>
      <c r="EL706" s="39"/>
      <c r="EM706" s="39"/>
      <c r="EN706" s="39"/>
      <c r="EO706" s="39"/>
      <c r="EP706" s="39"/>
      <c r="EQ706" s="39"/>
    </row>
    <row r="707" spans="1:147" s="54" customFormat="1" ht="17.850000000000001" customHeight="1" x14ac:dyDescent="0.3">
      <c r="A707" s="91"/>
      <c r="B707" s="91"/>
      <c r="C707" s="36" t="s">
        <v>557</v>
      </c>
      <c r="D707" s="34">
        <v>0</v>
      </c>
      <c r="E707" s="34">
        <f>+ROUND(G707*0.5,1)</f>
        <v>178393.2</v>
      </c>
      <c r="F707" s="34">
        <f>+ROUND(G707*0.8,1)</f>
        <v>285429</v>
      </c>
      <c r="G707" s="34">
        <v>356786.3</v>
      </c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  <c r="AL707" s="39"/>
      <c r="AM707" s="39"/>
      <c r="AN707" s="39"/>
      <c r="AO707" s="39"/>
      <c r="AP707" s="39"/>
      <c r="AQ707" s="39"/>
      <c r="AR707" s="39"/>
      <c r="AS707" s="39"/>
      <c r="AT707" s="39"/>
      <c r="AU707" s="39"/>
      <c r="AV707" s="39"/>
      <c r="AW707" s="39"/>
      <c r="AX707" s="39"/>
      <c r="AY707" s="39"/>
      <c r="AZ707" s="39"/>
      <c r="BA707" s="39"/>
      <c r="BB707" s="39"/>
      <c r="BC707" s="39"/>
      <c r="BD707" s="39"/>
      <c r="BE707" s="39"/>
      <c r="BF707" s="39"/>
      <c r="BG707" s="39"/>
      <c r="BH707" s="39"/>
      <c r="BI707" s="39"/>
      <c r="BJ707" s="39"/>
      <c r="BK707" s="39"/>
      <c r="BL707" s="39"/>
      <c r="BM707" s="39"/>
      <c r="BN707" s="39"/>
      <c r="BO707" s="39"/>
      <c r="BP707" s="39"/>
      <c r="BQ707" s="39"/>
      <c r="BR707" s="39"/>
      <c r="BS707" s="39"/>
      <c r="BT707" s="39"/>
      <c r="BU707" s="39"/>
      <c r="BV707" s="39"/>
      <c r="BW707" s="39"/>
      <c r="BX707" s="39"/>
      <c r="BY707" s="39"/>
      <c r="BZ707" s="39"/>
      <c r="CA707" s="39"/>
      <c r="CB707" s="39"/>
      <c r="CC707" s="39"/>
      <c r="CD707" s="39"/>
      <c r="CE707" s="39"/>
      <c r="CF707" s="39"/>
      <c r="CG707" s="39"/>
      <c r="CH707" s="39"/>
      <c r="CI707" s="39"/>
      <c r="CJ707" s="39"/>
      <c r="CK707" s="39"/>
      <c r="CL707" s="39"/>
      <c r="CM707" s="39"/>
      <c r="CN707" s="39"/>
      <c r="CO707" s="39"/>
      <c r="CP707" s="39"/>
      <c r="CQ707" s="39"/>
      <c r="CR707" s="39"/>
      <c r="CS707" s="39"/>
      <c r="CT707" s="39"/>
      <c r="CU707" s="39"/>
      <c r="CV707" s="39"/>
      <c r="CW707" s="39"/>
      <c r="CX707" s="39"/>
      <c r="CY707" s="39"/>
      <c r="CZ707" s="39"/>
      <c r="DA707" s="39"/>
      <c r="DB707" s="39"/>
      <c r="DC707" s="39"/>
      <c r="DD707" s="39"/>
      <c r="DE707" s="39"/>
      <c r="DF707" s="39"/>
      <c r="DG707" s="39"/>
      <c r="DH707" s="39"/>
      <c r="DI707" s="39"/>
      <c r="DJ707" s="39"/>
      <c r="DK707" s="39"/>
      <c r="DL707" s="39"/>
      <c r="DM707" s="39"/>
      <c r="DN707" s="39"/>
      <c r="DO707" s="39"/>
      <c r="DP707" s="39"/>
      <c r="DQ707" s="39"/>
      <c r="DR707" s="39"/>
      <c r="DS707" s="39"/>
      <c r="DT707" s="39"/>
      <c r="DU707" s="39"/>
      <c r="DV707" s="39"/>
      <c r="DW707" s="39"/>
      <c r="DX707" s="39"/>
      <c r="DY707" s="39"/>
      <c r="DZ707" s="39"/>
      <c r="EA707" s="39"/>
      <c r="EB707" s="39"/>
      <c r="EC707" s="39"/>
      <c r="ED707" s="39"/>
      <c r="EE707" s="39"/>
      <c r="EF707" s="39"/>
      <c r="EG707" s="39"/>
      <c r="EH707" s="39"/>
      <c r="EI707" s="39"/>
      <c r="EJ707" s="39"/>
      <c r="EK707" s="39"/>
      <c r="EL707" s="39"/>
      <c r="EM707" s="39"/>
      <c r="EN707" s="39"/>
      <c r="EO707" s="39"/>
      <c r="EP707" s="39"/>
      <c r="EQ707" s="39"/>
    </row>
    <row r="708" spans="1:147" s="54" customFormat="1" ht="17.850000000000001" customHeight="1" x14ac:dyDescent="0.3">
      <c r="A708" s="91"/>
      <c r="B708" s="91"/>
      <c r="C708" s="36" t="s">
        <v>558</v>
      </c>
      <c r="D708" s="34">
        <v>0</v>
      </c>
      <c r="E708" s="34">
        <f>+ROUND(G708*0.5,1)</f>
        <v>54074.3</v>
      </c>
      <c r="F708" s="34">
        <f>+ROUND(G708*0.8,1)</f>
        <v>86518.9</v>
      </c>
      <c r="G708" s="34">
        <v>108148.6</v>
      </c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  <c r="AL708" s="39"/>
      <c r="AM708" s="39"/>
      <c r="AN708" s="39"/>
      <c r="AO708" s="39"/>
      <c r="AP708" s="39"/>
      <c r="AQ708" s="39"/>
      <c r="AR708" s="39"/>
      <c r="AS708" s="39"/>
      <c r="AT708" s="39"/>
      <c r="AU708" s="39"/>
      <c r="AV708" s="39"/>
      <c r="AW708" s="39"/>
      <c r="AX708" s="39"/>
      <c r="AY708" s="39"/>
      <c r="AZ708" s="39"/>
      <c r="BA708" s="39"/>
      <c r="BB708" s="39"/>
      <c r="BC708" s="39"/>
      <c r="BD708" s="39"/>
      <c r="BE708" s="39"/>
      <c r="BF708" s="39"/>
      <c r="BG708" s="39"/>
      <c r="BH708" s="39"/>
      <c r="BI708" s="39"/>
      <c r="BJ708" s="39"/>
      <c r="BK708" s="39"/>
      <c r="BL708" s="39"/>
      <c r="BM708" s="39"/>
      <c r="BN708" s="39"/>
      <c r="BO708" s="39"/>
      <c r="BP708" s="39"/>
      <c r="BQ708" s="39"/>
      <c r="BR708" s="39"/>
      <c r="BS708" s="39"/>
      <c r="BT708" s="39"/>
      <c r="BU708" s="39"/>
      <c r="BV708" s="39"/>
      <c r="BW708" s="39"/>
      <c r="BX708" s="39"/>
      <c r="BY708" s="39"/>
      <c r="BZ708" s="39"/>
      <c r="CA708" s="39"/>
      <c r="CB708" s="39"/>
      <c r="CC708" s="39"/>
      <c r="CD708" s="39"/>
      <c r="CE708" s="39"/>
      <c r="CF708" s="39"/>
      <c r="CG708" s="39"/>
      <c r="CH708" s="39"/>
      <c r="CI708" s="39"/>
      <c r="CJ708" s="39"/>
      <c r="CK708" s="39"/>
      <c r="CL708" s="39"/>
      <c r="CM708" s="39"/>
      <c r="CN708" s="39"/>
      <c r="CO708" s="39"/>
      <c r="CP708" s="39"/>
      <c r="CQ708" s="39"/>
      <c r="CR708" s="39"/>
      <c r="CS708" s="39"/>
      <c r="CT708" s="39"/>
      <c r="CU708" s="39"/>
      <c r="CV708" s="39"/>
      <c r="CW708" s="39"/>
      <c r="CX708" s="39"/>
      <c r="CY708" s="39"/>
      <c r="CZ708" s="39"/>
      <c r="DA708" s="39"/>
      <c r="DB708" s="39"/>
      <c r="DC708" s="39"/>
      <c r="DD708" s="39"/>
      <c r="DE708" s="39"/>
      <c r="DF708" s="39"/>
      <c r="DG708" s="39"/>
      <c r="DH708" s="39"/>
      <c r="DI708" s="39"/>
      <c r="DJ708" s="39"/>
      <c r="DK708" s="39"/>
      <c r="DL708" s="39"/>
      <c r="DM708" s="39"/>
      <c r="DN708" s="39"/>
      <c r="DO708" s="39"/>
      <c r="DP708" s="39"/>
      <c r="DQ708" s="39"/>
      <c r="DR708" s="39"/>
      <c r="DS708" s="39"/>
      <c r="DT708" s="39"/>
      <c r="DU708" s="39"/>
      <c r="DV708" s="39"/>
      <c r="DW708" s="39"/>
      <c r="DX708" s="39"/>
      <c r="DY708" s="39"/>
      <c r="DZ708" s="39"/>
      <c r="EA708" s="39"/>
      <c r="EB708" s="39"/>
      <c r="EC708" s="39"/>
      <c r="ED708" s="39"/>
      <c r="EE708" s="39"/>
      <c r="EF708" s="39"/>
      <c r="EG708" s="39"/>
      <c r="EH708" s="39"/>
      <c r="EI708" s="39"/>
      <c r="EJ708" s="39"/>
      <c r="EK708" s="39"/>
      <c r="EL708" s="39"/>
      <c r="EM708" s="39"/>
      <c r="EN708" s="39"/>
      <c r="EO708" s="39"/>
      <c r="EP708" s="39"/>
      <c r="EQ708" s="39"/>
    </row>
    <row r="709" spans="1:147" s="54" customFormat="1" ht="17.850000000000001" customHeight="1" x14ac:dyDescent="0.3">
      <c r="A709" s="42"/>
      <c r="B709" s="42"/>
      <c r="C709" s="36" t="s">
        <v>385</v>
      </c>
      <c r="D709" s="34">
        <f>D710</f>
        <v>0</v>
      </c>
      <c r="E709" s="34">
        <f t="shared" ref="E709:G709" si="215">E710</f>
        <v>67236.7</v>
      </c>
      <c r="F709" s="34">
        <f t="shared" si="215"/>
        <v>117664.2</v>
      </c>
      <c r="G709" s="34">
        <f t="shared" si="215"/>
        <v>168091.7</v>
      </c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  <c r="AL709" s="39"/>
      <c r="AM709" s="39"/>
      <c r="AN709" s="39"/>
      <c r="AO709" s="39"/>
      <c r="AP709" s="39"/>
      <c r="AQ709" s="39"/>
      <c r="AR709" s="39"/>
      <c r="AS709" s="39"/>
      <c r="AT709" s="39"/>
      <c r="AU709" s="39"/>
      <c r="AV709" s="39"/>
      <c r="AW709" s="39"/>
      <c r="AX709" s="39"/>
      <c r="AY709" s="39"/>
      <c r="AZ709" s="39"/>
      <c r="BA709" s="39"/>
      <c r="BB709" s="39"/>
      <c r="BC709" s="39"/>
      <c r="BD709" s="39"/>
      <c r="BE709" s="39"/>
      <c r="BF709" s="39"/>
      <c r="BG709" s="39"/>
      <c r="BH709" s="39"/>
      <c r="BI709" s="39"/>
      <c r="BJ709" s="39"/>
      <c r="BK709" s="39"/>
      <c r="BL709" s="39"/>
      <c r="BM709" s="39"/>
      <c r="BN709" s="39"/>
      <c r="BO709" s="39"/>
      <c r="BP709" s="39"/>
      <c r="BQ709" s="39"/>
      <c r="BR709" s="39"/>
      <c r="BS709" s="39"/>
      <c r="BT709" s="39"/>
      <c r="BU709" s="39"/>
      <c r="BV709" s="39"/>
      <c r="BW709" s="39"/>
      <c r="BX709" s="39"/>
      <c r="BY709" s="39"/>
      <c r="BZ709" s="39"/>
      <c r="CA709" s="39"/>
      <c r="CB709" s="39"/>
      <c r="CC709" s="39"/>
      <c r="CD709" s="39"/>
      <c r="CE709" s="39"/>
      <c r="CF709" s="39"/>
      <c r="CG709" s="39"/>
      <c r="CH709" s="39"/>
      <c r="CI709" s="39"/>
      <c r="CJ709" s="39"/>
      <c r="CK709" s="39"/>
      <c r="CL709" s="39"/>
      <c r="CM709" s="39"/>
      <c r="CN709" s="39"/>
      <c r="CO709" s="39"/>
      <c r="CP709" s="39"/>
      <c r="CQ709" s="39"/>
      <c r="CR709" s="39"/>
      <c r="CS709" s="39"/>
      <c r="CT709" s="39"/>
      <c r="CU709" s="39"/>
      <c r="CV709" s="39"/>
      <c r="CW709" s="39"/>
      <c r="CX709" s="39"/>
      <c r="CY709" s="39"/>
      <c r="CZ709" s="39"/>
      <c r="DA709" s="39"/>
      <c r="DB709" s="39"/>
      <c r="DC709" s="39"/>
      <c r="DD709" s="39"/>
      <c r="DE709" s="39"/>
      <c r="DF709" s="39"/>
      <c r="DG709" s="39"/>
      <c r="DH709" s="39"/>
      <c r="DI709" s="39"/>
      <c r="DJ709" s="39"/>
      <c r="DK709" s="39"/>
      <c r="DL709" s="39"/>
      <c r="DM709" s="39"/>
      <c r="DN709" s="39"/>
      <c r="DO709" s="39"/>
      <c r="DP709" s="39"/>
      <c r="DQ709" s="39"/>
      <c r="DR709" s="39"/>
      <c r="DS709" s="39"/>
      <c r="DT709" s="39"/>
      <c r="DU709" s="39"/>
      <c r="DV709" s="39"/>
      <c r="DW709" s="39"/>
      <c r="DX709" s="39"/>
      <c r="DY709" s="39"/>
      <c r="DZ709" s="39"/>
      <c r="EA709" s="39"/>
      <c r="EB709" s="39"/>
      <c r="EC709" s="39"/>
      <c r="ED709" s="39"/>
      <c r="EE709" s="39"/>
      <c r="EF709" s="39"/>
      <c r="EG709" s="39"/>
      <c r="EH709" s="39"/>
      <c r="EI709" s="39"/>
      <c r="EJ709" s="39"/>
      <c r="EK709" s="39"/>
      <c r="EL709" s="39"/>
      <c r="EM709" s="39"/>
      <c r="EN709" s="39"/>
      <c r="EO709" s="39"/>
      <c r="EP709" s="39"/>
      <c r="EQ709" s="39"/>
    </row>
    <row r="710" spans="1:147" s="54" customFormat="1" ht="17.850000000000001" customHeight="1" x14ac:dyDescent="0.3">
      <c r="A710" s="41"/>
      <c r="B710" s="47"/>
      <c r="C710" s="36" t="s">
        <v>559</v>
      </c>
      <c r="D710" s="34">
        <v>0</v>
      </c>
      <c r="E710" s="34">
        <f>+ROUND(G710*0.4,1)</f>
        <v>67236.7</v>
      </c>
      <c r="F710" s="34">
        <f>+ROUND(G710*0.7,1)</f>
        <v>117664.2</v>
      </c>
      <c r="G710" s="34">
        <v>168091.7</v>
      </c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  <c r="AL710" s="39"/>
      <c r="AM710" s="39"/>
      <c r="AN710" s="39"/>
      <c r="AO710" s="39"/>
      <c r="AP710" s="39"/>
      <c r="AQ710" s="39"/>
      <c r="AR710" s="39"/>
      <c r="AS710" s="39"/>
      <c r="AT710" s="39"/>
      <c r="AU710" s="39"/>
      <c r="AV710" s="39"/>
      <c r="AW710" s="39"/>
      <c r="AX710" s="39"/>
      <c r="AY710" s="39"/>
      <c r="AZ710" s="39"/>
      <c r="BA710" s="39"/>
      <c r="BB710" s="39"/>
      <c r="BC710" s="39"/>
      <c r="BD710" s="39"/>
      <c r="BE710" s="39"/>
      <c r="BF710" s="39"/>
      <c r="BG710" s="39"/>
      <c r="BH710" s="39"/>
      <c r="BI710" s="39"/>
      <c r="BJ710" s="39"/>
      <c r="BK710" s="39"/>
      <c r="BL710" s="39"/>
      <c r="BM710" s="39"/>
      <c r="BN710" s="39"/>
      <c r="BO710" s="39"/>
      <c r="BP710" s="39"/>
      <c r="BQ710" s="39"/>
      <c r="BR710" s="39"/>
      <c r="BS710" s="39"/>
      <c r="BT710" s="39"/>
      <c r="BU710" s="39"/>
      <c r="BV710" s="39"/>
      <c r="BW710" s="39"/>
      <c r="BX710" s="39"/>
      <c r="BY710" s="39"/>
      <c r="BZ710" s="39"/>
      <c r="CA710" s="39"/>
      <c r="CB710" s="39"/>
      <c r="CC710" s="39"/>
      <c r="CD710" s="39"/>
      <c r="CE710" s="39"/>
      <c r="CF710" s="39"/>
      <c r="CG710" s="39"/>
      <c r="CH710" s="39"/>
      <c r="CI710" s="39"/>
      <c r="CJ710" s="39"/>
      <c r="CK710" s="39"/>
      <c r="CL710" s="39"/>
      <c r="CM710" s="39"/>
      <c r="CN710" s="39"/>
      <c r="CO710" s="39"/>
      <c r="CP710" s="39"/>
      <c r="CQ710" s="39"/>
      <c r="CR710" s="39"/>
      <c r="CS710" s="39"/>
      <c r="CT710" s="39"/>
      <c r="CU710" s="39"/>
      <c r="CV710" s="39"/>
      <c r="CW710" s="39"/>
      <c r="CX710" s="39"/>
      <c r="CY710" s="39"/>
      <c r="CZ710" s="39"/>
      <c r="DA710" s="39"/>
      <c r="DB710" s="39"/>
      <c r="DC710" s="39"/>
      <c r="DD710" s="39"/>
      <c r="DE710" s="39"/>
      <c r="DF710" s="39"/>
      <c r="DG710" s="39"/>
      <c r="DH710" s="39"/>
      <c r="DI710" s="39"/>
      <c r="DJ710" s="39"/>
      <c r="DK710" s="39"/>
      <c r="DL710" s="39"/>
      <c r="DM710" s="39"/>
      <c r="DN710" s="39"/>
      <c r="DO710" s="39"/>
      <c r="DP710" s="39"/>
      <c r="DQ710" s="39"/>
      <c r="DR710" s="39"/>
      <c r="DS710" s="39"/>
      <c r="DT710" s="39"/>
      <c r="DU710" s="39"/>
      <c r="DV710" s="39"/>
      <c r="DW710" s="39"/>
      <c r="DX710" s="39"/>
      <c r="DY710" s="39"/>
      <c r="DZ710" s="39"/>
      <c r="EA710" s="39"/>
      <c r="EB710" s="39"/>
      <c r="EC710" s="39"/>
      <c r="ED710" s="39"/>
      <c r="EE710" s="39"/>
      <c r="EF710" s="39"/>
      <c r="EG710" s="39"/>
      <c r="EH710" s="39"/>
      <c r="EI710" s="39"/>
      <c r="EJ710" s="39"/>
      <c r="EK710" s="39"/>
      <c r="EL710" s="39"/>
      <c r="EM710" s="39"/>
      <c r="EN710" s="39"/>
      <c r="EO710" s="39"/>
      <c r="EP710" s="39"/>
      <c r="EQ710" s="39"/>
    </row>
    <row r="711" spans="1:147" s="54" customFormat="1" ht="17.850000000000001" customHeight="1" x14ac:dyDescent="0.3">
      <c r="A711" s="60"/>
      <c r="B711" s="42"/>
      <c r="C711" s="36" t="s">
        <v>387</v>
      </c>
      <c r="D711" s="34">
        <f>D712</f>
        <v>81650.7</v>
      </c>
      <c r="E711" s="34">
        <f t="shared" ref="E711:G711" si="216">E712</f>
        <v>204126.7</v>
      </c>
      <c r="F711" s="34">
        <f t="shared" si="216"/>
        <v>326602.59999999998</v>
      </c>
      <c r="G711" s="34">
        <f t="shared" si="216"/>
        <v>408253.3</v>
      </c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  <c r="AL711" s="39"/>
      <c r="AM711" s="39"/>
      <c r="AN711" s="39"/>
      <c r="AO711" s="39"/>
      <c r="AP711" s="39"/>
      <c r="AQ711" s="39"/>
      <c r="AR711" s="39"/>
      <c r="AS711" s="39"/>
      <c r="AT711" s="39"/>
      <c r="AU711" s="39"/>
      <c r="AV711" s="39"/>
      <c r="AW711" s="39"/>
      <c r="AX711" s="39"/>
      <c r="AY711" s="39"/>
      <c r="AZ711" s="39"/>
      <c r="BA711" s="39"/>
      <c r="BB711" s="39"/>
      <c r="BC711" s="39"/>
      <c r="BD711" s="39"/>
      <c r="BE711" s="39"/>
      <c r="BF711" s="39"/>
      <c r="BG711" s="39"/>
      <c r="BH711" s="39"/>
      <c r="BI711" s="39"/>
      <c r="BJ711" s="39"/>
      <c r="BK711" s="39"/>
      <c r="BL711" s="39"/>
      <c r="BM711" s="39"/>
      <c r="BN711" s="39"/>
      <c r="BO711" s="39"/>
      <c r="BP711" s="39"/>
      <c r="BQ711" s="39"/>
      <c r="BR711" s="39"/>
      <c r="BS711" s="39"/>
      <c r="BT711" s="39"/>
      <c r="BU711" s="39"/>
      <c r="BV711" s="39"/>
      <c r="BW711" s="39"/>
      <c r="BX711" s="39"/>
      <c r="BY711" s="39"/>
      <c r="BZ711" s="39"/>
      <c r="CA711" s="39"/>
      <c r="CB711" s="39"/>
      <c r="CC711" s="39"/>
      <c r="CD711" s="39"/>
      <c r="CE711" s="39"/>
      <c r="CF711" s="39"/>
      <c r="CG711" s="39"/>
      <c r="CH711" s="39"/>
      <c r="CI711" s="39"/>
      <c r="CJ711" s="39"/>
      <c r="CK711" s="39"/>
      <c r="CL711" s="39"/>
      <c r="CM711" s="39"/>
      <c r="CN711" s="39"/>
      <c r="CO711" s="39"/>
      <c r="CP711" s="39"/>
      <c r="CQ711" s="39"/>
      <c r="CR711" s="39"/>
      <c r="CS711" s="39"/>
      <c r="CT711" s="39"/>
      <c r="CU711" s="39"/>
      <c r="CV711" s="39"/>
      <c r="CW711" s="39"/>
      <c r="CX711" s="39"/>
      <c r="CY711" s="39"/>
      <c r="CZ711" s="39"/>
      <c r="DA711" s="39"/>
      <c r="DB711" s="39"/>
      <c r="DC711" s="39"/>
      <c r="DD711" s="39"/>
      <c r="DE711" s="39"/>
      <c r="DF711" s="39"/>
      <c r="DG711" s="39"/>
      <c r="DH711" s="39"/>
      <c r="DI711" s="39"/>
      <c r="DJ711" s="39"/>
      <c r="DK711" s="39"/>
      <c r="DL711" s="39"/>
      <c r="DM711" s="39"/>
      <c r="DN711" s="39"/>
      <c r="DO711" s="39"/>
      <c r="DP711" s="39"/>
      <c r="DQ711" s="39"/>
      <c r="DR711" s="39"/>
      <c r="DS711" s="39"/>
      <c r="DT711" s="39"/>
      <c r="DU711" s="39"/>
      <c r="DV711" s="39"/>
      <c r="DW711" s="39"/>
      <c r="DX711" s="39"/>
      <c r="DY711" s="39"/>
      <c r="DZ711" s="39"/>
      <c r="EA711" s="39"/>
      <c r="EB711" s="39"/>
      <c r="EC711" s="39"/>
      <c r="ED711" s="39"/>
      <c r="EE711" s="39"/>
      <c r="EF711" s="39"/>
      <c r="EG711" s="39"/>
      <c r="EH711" s="39"/>
      <c r="EI711" s="39"/>
      <c r="EJ711" s="39"/>
      <c r="EK711" s="39"/>
      <c r="EL711" s="39"/>
      <c r="EM711" s="39"/>
      <c r="EN711" s="39"/>
      <c r="EO711" s="39"/>
      <c r="EP711" s="39"/>
      <c r="EQ711" s="39"/>
    </row>
    <row r="712" spans="1:147" s="54" customFormat="1" ht="17.850000000000001" customHeight="1" x14ac:dyDescent="0.3">
      <c r="A712" s="41"/>
      <c r="B712" s="41"/>
      <c r="C712" s="36" t="s">
        <v>560</v>
      </c>
      <c r="D712" s="34">
        <f>+ROUND(G712*0.2,1)</f>
        <v>81650.7</v>
      </c>
      <c r="E712" s="34">
        <f>+ROUND(G712*0.5,1)</f>
        <v>204126.7</v>
      </c>
      <c r="F712" s="34">
        <f>+ROUND(G712*0.8,1)</f>
        <v>326602.59999999998</v>
      </c>
      <c r="G712" s="34">
        <v>408253.3</v>
      </c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  <c r="AL712" s="39"/>
      <c r="AM712" s="39"/>
      <c r="AN712" s="39"/>
      <c r="AO712" s="39"/>
      <c r="AP712" s="39"/>
      <c r="AQ712" s="39"/>
      <c r="AR712" s="39"/>
      <c r="AS712" s="39"/>
      <c r="AT712" s="39"/>
      <c r="AU712" s="39"/>
      <c r="AV712" s="39"/>
      <c r="AW712" s="39"/>
      <c r="AX712" s="39"/>
      <c r="AY712" s="39"/>
      <c r="AZ712" s="39"/>
      <c r="BA712" s="39"/>
      <c r="BB712" s="39"/>
      <c r="BC712" s="39"/>
      <c r="BD712" s="39"/>
      <c r="BE712" s="39"/>
      <c r="BF712" s="39"/>
      <c r="BG712" s="39"/>
      <c r="BH712" s="39"/>
      <c r="BI712" s="39"/>
      <c r="BJ712" s="39"/>
      <c r="BK712" s="39"/>
      <c r="BL712" s="39"/>
      <c r="BM712" s="39"/>
      <c r="BN712" s="39"/>
      <c r="BO712" s="39"/>
      <c r="BP712" s="39"/>
      <c r="BQ712" s="39"/>
      <c r="BR712" s="39"/>
      <c r="BS712" s="39"/>
      <c r="BT712" s="39"/>
      <c r="BU712" s="39"/>
      <c r="BV712" s="39"/>
      <c r="BW712" s="39"/>
      <c r="BX712" s="39"/>
      <c r="BY712" s="39"/>
      <c r="BZ712" s="39"/>
      <c r="CA712" s="39"/>
      <c r="CB712" s="39"/>
      <c r="CC712" s="39"/>
      <c r="CD712" s="39"/>
      <c r="CE712" s="39"/>
      <c r="CF712" s="39"/>
      <c r="CG712" s="39"/>
      <c r="CH712" s="39"/>
      <c r="CI712" s="39"/>
      <c r="CJ712" s="39"/>
      <c r="CK712" s="39"/>
      <c r="CL712" s="39"/>
      <c r="CM712" s="39"/>
      <c r="CN712" s="39"/>
      <c r="CO712" s="39"/>
      <c r="CP712" s="39"/>
      <c r="CQ712" s="39"/>
      <c r="CR712" s="39"/>
      <c r="CS712" s="39"/>
      <c r="CT712" s="39"/>
      <c r="CU712" s="39"/>
      <c r="CV712" s="39"/>
      <c r="CW712" s="39"/>
      <c r="CX712" s="39"/>
      <c r="CY712" s="39"/>
      <c r="CZ712" s="39"/>
      <c r="DA712" s="39"/>
      <c r="DB712" s="39"/>
      <c r="DC712" s="39"/>
      <c r="DD712" s="39"/>
      <c r="DE712" s="39"/>
      <c r="DF712" s="39"/>
      <c r="DG712" s="39"/>
      <c r="DH712" s="39"/>
      <c r="DI712" s="39"/>
      <c r="DJ712" s="39"/>
      <c r="DK712" s="39"/>
      <c r="DL712" s="39"/>
      <c r="DM712" s="39"/>
      <c r="DN712" s="39"/>
      <c r="DO712" s="39"/>
      <c r="DP712" s="39"/>
      <c r="DQ712" s="39"/>
      <c r="DR712" s="39"/>
      <c r="DS712" s="39"/>
      <c r="DT712" s="39"/>
      <c r="DU712" s="39"/>
      <c r="DV712" s="39"/>
      <c r="DW712" s="39"/>
      <c r="DX712" s="39"/>
      <c r="DY712" s="39"/>
      <c r="DZ712" s="39"/>
      <c r="EA712" s="39"/>
      <c r="EB712" s="39"/>
      <c r="EC712" s="39"/>
      <c r="ED712" s="39"/>
      <c r="EE712" s="39"/>
      <c r="EF712" s="39"/>
      <c r="EG712" s="39"/>
      <c r="EH712" s="39"/>
      <c r="EI712" s="39"/>
      <c r="EJ712" s="39"/>
      <c r="EK712" s="39"/>
      <c r="EL712" s="39"/>
      <c r="EM712" s="39"/>
      <c r="EN712" s="39"/>
      <c r="EO712" s="39"/>
      <c r="EP712" s="39"/>
      <c r="EQ712" s="39"/>
    </row>
    <row r="713" spans="1:147" s="54" customFormat="1" ht="17.850000000000001" customHeight="1" x14ac:dyDescent="0.3">
      <c r="A713" s="60"/>
      <c r="B713" s="42"/>
      <c r="C713" s="36" t="s">
        <v>399</v>
      </c>
      <c r="D713" s="34">
        <f>SUM(D714:D718)</f>
        <v>463737.69999999995</v>
      </c>
      <c r="E713" s="34">
        <f t="shared" ref="E713:G713" si="217">SUM(E714:E718)</f>
        <v>1183466.5</v>
      </c>
      <c r="F713" s="34">
        <f t="shared" si="217"/>
        <v>1765993.4</v>
      </c>
      <c r="G713" s="34">
        <f t="shared" si="217"/>
        <v>2302020.2999999998</v>
      </c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  <c r="AM713" s="39"/>
      <c r="AN713" s="39"/>
      <c r="AO713" s="39"/>
      <c r="AP713" s="39"/>
      <c r="AQ713" s="39"/>
      <c r="AR713" s="39"/>
      <c r="AS713" s="39"/>
      <c r="AT713" s="39"/>
      <c r="AU713" s="39"/>
      <c r="AV713" s="39"/>
      <c r="AW713" s="39"/>
      <c r="AX713" s="39"/>
      <c r="AY713" s="39"/>
      <c r="AZ713" s="39"/>
      <c r="BA713" s="39"/>
      <c r="BB713" s="39"/>
      <c r="BC713" s="39"/>
      <c r="BD713" s="39"/>
      <c r="BE713" s="39"/>
      <c r="BF713" s="39"/>
      <c r="BG713" s="39"/>
      <c r="BH713" s="39"/>
      <c r="BI713" s="39"/>
      <c r="BJ713" s="39"/>
      <c r="BK713" s="39"/>
      <c r="BL713" s="39"/>
      <c r="BM713" s="39"/>
      <c r="BN713" s="39"/>
      <c r="BO713" s="39"/>
      <c r="BP713" s="39"/>
      <c r="BQ713" s="39"/>
      <c r="BR713" s="39"/>
      <c r="BS713" s="39"/>
      <c r="BT713" s="39"/>
      <c r="BU713" s="39"/>
      <c r="BV713" s="39"/>
      <c r="BW713" s="39"/>
      <c r="BX713" s="39"/>
      <c r="BY713" s="39"/>
      <c r="BZ713" s="39"/>
      <c r="CA713" s="39"/>
      <c r="CB713" s="39"/>
      <c r="CC713" s="39"/>
      <c r="CD713" s="39"/>
      <c r="CE713" s="39"/>
      <c r="CF713" s="39"/>
      <c r="CG713" s="39"/>
      <c r="CH713" s="39"/>
      <c r="CI713" s="39"/>
      <c r="CJ713" s="39"/>
      <c r="CK713" s="39"/>
      <c r="CL713" s="39"/>
      <c r="CM713" s="39"/>
      <c r="CN713" s="39"/>
      <c r="CO713" s="39"/>
      <c r="CP713" s="39"/>
      <c r="CQ713" s="39"/>
      <c r="CR713" s="39"/>
      <c r="CS713" s="39"/>
      <c r="CT713" s="39"/>
      <c r="CU713" s="39"/>
      <c r="CV713" s="39"/>
      <c r="CW713" s="39"/>
      <c r="CX713" s="39"/>
      <c r="CY713" s="39"/>
      <c r="CZ713" s="39"/>
      <c r="DA713" s="39"/>
      <c r="DB713" s="39"/>
      <c r="DC713" s="39"/>
      <c r="DD713" s="39"/>
      <c r="DE713" s="39"/>
      <c r="DF713" s="39"/>
      <c r="DG713" s="39"/>
      <c r="DH713" s="39"/>
      <c r="DI713" s="39"/>
      <c r="DJ713" s="39"/>
      <c r="DK713" s="39"/>
      <c r="DL713" s="39"/>
      <c r="DM713" s="39"/>
      <c r="DN713" s="39"/>
      <c r="DO713" s="39"/>
      <c r="DP713" s="39"/>
      <c r="DQ713" s="39"/>
      <c r="DR713" s="39"/>
      <c r="DS713" s="39"/>
      <c r="DT713" s="39"/>
      <c r="DU713" s="39"/>
      <c r="DV713" s="39"/>
      <c r="DW713" s="39"/>
      <c r="DX713" s="39"/>
      <c r="DY713" s="39"/>
      <c r="DZ713" s="39"/>
      <c r="EA713" s="39"/>
      <c r="EB713" s="39"/>
      <c r="EC713" s="39"/>
      <c r="ED713" s="39"/>
      <c r="EE713" s="39"/>
      <c r="EF713" s="39"/>
      <c r="EG713" s="39"/>
      <c r="EH713" s="39"/>
      <c r="EI713" s="39"/>
      <c r="EJ713" s="39"/>
      <c r="EK713" s="39"/>
      <c r="EL713" s="39"/>
      <c r="EM713" s="39"/>
      <c r="EN713" s="39"/>
      <c r="EO713" s="39"/>
      <c r="EP713" s="39"/>
      <c r="EQ713" s="39"/>
    </row>
    <row r="714" spans="1:147" s="61" customFormat="1" ht="17.850000000000001" customHeight="1" x14ac:dyDescent="0.3">
      <c r="A714" s="91"/>
      <c r="B714" s="89"/>
      <c r="C714" s="36" t="s">
        <v>561</v>
      </c>
      <c r="D714" s="34">
        <f t="shared" ref="D714:D716" si="218">+ROUND(G714*0.3,1)</f>
        <v>158091.4</v>
      </c>
      <c r="E714" s="34">
        <f t="shared" ref="E714:E716" si="219">+ROUND(G714*0.6,1)</f>
        <v>316182.8</v>
      </c>
      <c r="F714" s="34">
        <f t="shared" ref="F714:F716" si="220">+ROUND(G714*0.8,1)</f>
        <v>421577.1</v>
      </c>
      <c r="G714" s="34">
        <v>526971.4</v>
      </c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  <c r="AL714" s="39"/>
      <c r="AM714" s="39"/>
      <c r="AN714" s="39"/>
      <c r="AO714" s="39"/>
      <c r="AP714" s="39"/>
      <c r="AQ714" s="39"/>
      <c r="AR714" s="39"/>
      <c r="AS714" s="39"/>
      <c r="AT714" s="39"/>
      <c r="AU714" s="39"/>
      <c r="AV714" s="39"/>
      <c r="AW714" s="39"/>
      <c r="AX714" s="39"/>
      <c r="AY714" s="39"/>
      <c r="AZ714" s="39"/>
      <c r="BA714" s="39"/>
      <c r="BB714" s="39"/>
      <c r="BC714" s="39"/>
      <c r="BD714" s="39"/>
      <c r="BE714" s="39"/>
      <c r="BF714" s="39"/>
      <c r="BG714" s="39"/>
      <c r="BH714" s="39"/>
      <c r="BI714" s="39"/>
      <c r="BJ714" s="39"/>
      <c r="BK714" s="39"/>
      <c r="BL714" s="39"/>
      <c r="BM714" s="39"/>
      <c r="BN714" s="39"/>
      <c r="BO714" s="39"/>
      <c r="BP714" s="39"/>
      <c r="BQ714" s="39"/>
      <c r="BR714" s="39"/>
      <c r="BS714" s="39"/>
      <c r="BT714" s="39"/>
      <c r="BU714" s="39"/>
      <c r="BV714" s="39"/>
      <c r="BW714" s="39"/>
      <c r="BX714" s="39"/>
      <c r="BY714" s="39"/>
      <c r="BZ714" s="39"/>
      <c r="CA714" s="39"/>
      <c r="CB714" s="39"/>
      <c r="CC714" s="39"/>
      <c r="CD714" s="39"/>
      <c r="CE714" s="39"/>
      <c r="CF714" s="39"/>
      <c r="CG714" s="39"/>
      <c r="CH714" s="39"/>
      <c r="CI714" s="39"/>
      <c r="CJ714" s="39"/>
      <c r="CK714" s="39"/>
      <c r="CL714" s="39"/>
      <c r="CM714" s="39"/>
      <c r="CN714" s="39"/>
      <c r="CO714" s="39"/>
      <c r="CP714" s="39"/>
      <c r="CQ714" s="39"/>
      <c r="CR714" s="39"/>
      <c r="CS714" s="39"/>
      <c r="CT714" s="39"/>
      <c r="CU714" s="39"/>
      <c r="CV714" s="39"/>
      <c r="CW714" s="39"/>
      <c r="CX714" s="39"/>
      <c r="CY714" s="39"/>
      <c r="CZ714" s="39"/>
      <c r="DA714" s="39"/>
      <c r="DB714" s="39"/>
      <c r="DC714" s="39"/>
      <c r="DD714" s="39"/>
      <c r="DE714" s="39"/>
      <c r="DF714" s="39"/>
      <c r="DG714" s="39"/>
      <c r="DH714" s="39"/>
      <c r="DI714" s="39"/>
      <c r="DJ714" s="39"/>
      <c r="DK714" s="39"/>
      <c r="DL714" s="39"/>
      <c r="DM714" s="39"/>
      <c r="DN714" s="39"/>
      <c r="DO714" s="39"/>
      <c r="DP714" s="39"/>
      <c r="DQ714" s="39"/>
      <c r="DR714" s="39"/>
      <c r="DS714" s="39"/>
      <c r="DT714" s="39"/>
      <c r="DU714" s="39"/>
      <c r="DV714" s="39"/>
      <c r="DW714" s="39"/>
      <c r="DX714" s="39"/>
      <c r="DY714" s="39"/>
      <c r="DZ714" s="39"/>
      <c r="EA714" s="39"/>
      <c r="EB714" s="39"/>
      <c r="EC714" s="39"/>
      <c r="ED714" s="39"/>
      <c r="EE714" s="39"/>
      <c r="EF714" s="39"/>
      <c r="EG714" s="39"/>
      <c r="EH714" s="39"/>
      <c r="EI714" s="39"/>
      <c r="EJ714" s="39"/>
      <c r="EK714" s="39"/>
      <c r="EL714" s="39"/>
      <c r="EM714" s="39"/>
      <c r="EN714" s="39"/>
      <c r="EO714" s="39"/>
      <c r="EP714" s="39"/>
      <c r="EQ714" s="39"/>
    </row>
    <row r="715" spans="1:147" s="61" customFormat="1" ht="17.850000000000001" customHeight="1" x14ac:dyDescent="0.3">
      <c r="A715" s="91"/>
      <c r="B715" s="89"/>
      <c r="C715" s="36" t="s">
        <v>562</v>
      </c>
      <c r="D715" s="34">
        <f t="shared" si="218"/>
        <v>147554.9</v>
      </c>
      <c r="E715" s="34">
        <f t="shared" si="219"/>
        <v>295109.7</v>
      </c>
      <c r="F715" s="34">
        <f t="shared" si="220"/>
        <v>393479.6</v>
      </c>
      <c r="G715" s="34">
        <v>491849.5</v>
      </c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  <c r="AL715" s="39"/>
      <c r="AM715" s="39"/>
      <c r="AN715" s="39"/>
      <c r="AO715" s="39"/>
      <c r="AP715" s="39"/>
      <c r="AQ715" s="39"/>
      <c r="AR715" s="39"/>
      <c r="AS715" s="39"/>
      <c r="AT715" s="39"/>
      <c r="AU715" s="39"/>
      <c r="AV715" s="39"/>
      <c r="AW715" s="39"/>
      <c r="AX715" s="39"/>
      <c r="AY715" s="39"/>
      <c r="AZ715" s="39"/>
      <c r="BA715" s="39"/>
      <c r="BB715" s="39"/>
      <c r="BC715" s="39"/>
      <c r="BD715" s="39"/>
      <c r="BE715" s="39"/>
      <c r="BF715" s="39"/>
      <c r="BG715" s="39"/>
      <c r="BH715" s="39"/>
      <c r="BI715" s="39"/>
      <c r="BJ715" s="39"/>
      <c r="BK715" s="39"/>
      <c r="BL715" s="39"/>
      <c r="BM715" s="39"/>
      <c r="BN715" s="39"/>
      <c r="BO715" s="39"/>
      <c r="BP715" s="39"/>
      <c r="BQ715" s="39"/>
      <c r="BR715" s="39"/>
      <c r="BS715" s="39"/>
      <c r="BT715" s="39"/>
      <c r="BU715" s="39"/>
      <c r="BV715" s="39"/>
      <c r="BW715" s="39"/>
      <c r="BX715" s="39"/>
      <c r="BY715" s="39"/>
      <c r="BZ715" s="39"/>
      <c r="CA715" s="39"/>
      <c r="CB715" s="39"/>
      <c r="CC715" s="39"/>
      <c r="CD715" s="39"/>
      <c r="CE715" s="39"/>
      <c r="CF715" s="39"/>
      <c r="CG715" s="39"/>
      <c r="CH715" s="39"/>
      <c r="CI715" s="39"/>
      <c r="CJ715" s="39"/>
      <c r="CK715" s="39"/>
      <c r="CL715" s="39"/>
      <c r="CM715" s="39"/>
      <c r="CN715" s="39"/>
      <c r="CO715" s="39"/>
      <c r="CP715" s="39"/>
      <c r="CQ715" s="39"/>
      <c r="CR715" s="39"/>
      <c r="CS715" s="39"/>
      <c r="CT715" s="39"/>
      <c r="CU715" s="39"/>
      <c r="CV715" s="39"/>
      <c r="CW715" s="39"/>
      <c r="CX715" s="39"/>
      <c r="CY715" s="39"/>
      <c r="CZ715" s="39"/>
      <c r="DA715" s="39"/>
      <c r="DB715" s="39"/>
      <c r="DC715" s="39"/>
      <c r="DD715" s="39"/>
      <c r="DE715" s="39"/>
      <c r="DF715" s="39"/>
      <c r="DG715" s="39"/>
      <c r="DH715" s="39"/>
      <c r="DI715" s="39"/>
      <c r="DJ715" s="39"/>
      <c r="DK715" s="39"/>
      <c r="DL715" s="39"/>
      <c r="DM715" s="39"/>
      <c r="DN715" s="39"/>
      <c r="DO715" s="39"/>
      <c r="DP715" s="39"/>
      <c r="DQ715" s="39"/>
      <c r="DR715" s="39"/>
      <c r="DS715" s="39"/>
      <c r="DT715" s="39"/>
      <c r="DU715" s="39"/>
      <c r="DV715" s="39"/>
      <c r="DW715" s="39"/>
      <c r="DX715" s="39"/>
      <c r="DY715" s="39"/>
      <c r="DZ715" s="39"/>
      <c r="EA715" s="39"/>
      <c r="EB715" s="39"/>
      <c r="EC715" s="39"/>
      <c r="ED715" s="39"/>
      <c r="EE715" s="39"/>
      <c r="EF715" s="39"/>
      <c r="EG715" s="39"/>
      <c r="EH715" s="39"/>
      <c r="EI715" s="39"/>
      <c r="EJ715" s="39"/>
      <c r="EK715" s="39"/>
      <c r="EL715" s="39"/>
      <c r="EM715" s="39"/>
      <c r="EN715" s="39"/>
      <c r="EO715" s="39"/>
      <c r="EP715" s="39"/>
      <c r="EQ715" s="39"/>
    </row>
    <row r="716" spans="1:147" s="61" customFormat="1" ht="17.850000000000001" customHeight="1" x14ac:dyDescent="0.3">
      <c r="A716" s="91"/>
      <c r="B716" s="89"/>
      <c r="C716" s="36" t="s">
        <v>563</v>
      </c>
      <c r="D716" s="34">
        <f t="shared" si="218"/>
        <v>158091.4</v>
      </c>
      <c r="E716" s="34">
        <f t="shared" si="219"/>
        <v>316182.8</v>
      </c>
      <c r="F716" s="34">
        <f t="shared" si="220"/>
        <v>421577.1</v>
      </c>
      <c r="G716" s="34">
        <v>526971.4</v>
      </c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  <c r="AK716" s="39"/>
      <c r="AL716" s="39"/>
      <c r="AM716" s="39"/>
      <c r="AN716" s="39"/>
      <c r="AO716" s="39"/>
      <c r="AP716" s="39"/>
      <c r="AQ716" s="39"/>
      <c r="AR716" s="39"/>
      <c r="AS716" s="39"/>
      <c r="AT716" s="39"/>
      <c r="AU716" s="39"/>
      <c r="AV716" s="39"/>
      <c r="AW716" s="39"/>
      <c r="AX716" s="39"/>
      <c r="AY716" s="39"/>
      <c r="AZ716" s="39"/>
      <c r="BA716" s="39"/>
      <c r="BB716" s="39"/>
      <c r="BC716" s="39"/>
      <c r="BD716" s="39"/>
      <c r="BE716" s="39"/>
      <c r="BF716" s="39"/>
      <c r="BG716" s="39"/>
      <c r="BH716" s="39"/>
      <c r="BI716" s="39"/>
      <c r="BJ716" s="39"/>
      <c r="BK716" s="39"/>
      <c r="BL716" s="39"/>
      <c r="BM716" s="39"/>
      <c r="BN716" s="39"/>
      <c r="BO716" s="39"/>
      <c r="BP716" s="39"/>
      <c r="BQ716" s="39"/>
      <c r="BR716" s="39"/>
      <c r="BS716" s="39"/>
      <c r="BT716" s="39"/>
      <c r="BU716" s="39"/>
      <c r="BV716" s="39"/>
      <c r="BW716" s="39"/>
      <c r="BX716" s="39"/>
      <c r="BY716" s="39"/>
      <c r="BZ716" s="39"/>
      <c r="CA716" s="39"/>
      <c r="CB716" s="39"/>
      <c r="CC716" s="39"/>
      <c r="CD716" s="39"/>
      <c r="CE716" s="39"/>
      <c r="CF716" s="39"/>
      <c r="CG716" s="39"/>
      <c r="CH716" s="39"/>
      <c r="CI716" s="39"/>
      <c r="CJ716" s="39"/>
      <c r="CK716" s="39"/>
      <c r="CL716" s="39"/>
      <c r="CM716" s="39"/>
      <c r="CN716" s="39"/>
      <c r="CO716" s="39"/>
      <c r="CP716" s="39"/>
      <c r="CQ716" s="39"/>
      <c r="CR716" s="39"/>
      <c r="CS716" s="39"/>
      <c r="CT716" s="39"/>
      <c r="CU716" s="39"/>
      <c r="CV716" s="39"/>
      <c r="CW716" s="39"/>
      <c r="CX716" s="39"/>
      <c r="CY716" s="39"/>
      <c r="CZ716" s="39"/>
      <c r="DA716" s="39"/>
      <c r="DB716" s="39"/>
      <c r="DC716" s="39"/>
      <c r="DD716" s="39"/>
      <c r="DE716" s="39"/>
      <c r="DF716" s="39"/>
      <c r="DG716" s="39"/>
      <c r="DH716" s="39"/>
      <c r="DI716" s="39"/>
      <c r="DJ716" s="39"/>
      <c r="DK716" s="39"/>
      <c r="DL716" s="39"/>
      <c r="DM716" s="39"/>
      <c r="DN716" s="39"/>
      <c r="DO716" s="39"/>
      <c r="DP716" s="39"/>
      <c r="DQ716" s="39"/>
      <c r="DR716" s="39"/>
      <c r="DS716" s="39"/>
      <c r="DT716" s="39"/>
      <c r="DU716" s="39"/>
      <c r="DV716" s="39"/>
      <c r="DW716" s="39"/>
      <c r="DX716" s="39"/>
      <c r="DY716" s="39"/>
      <c r="DZ716" s="39"/>
      <c r="EA716" s="39"/>
      <c r="EB716" s="39"/>
      <c r="EC716" s="39"/>
      <c r="ED716" s="39"/>
      <c r="EE716" s="39"/>
      <c r="EF716" s="39"/>
      <c r="EG716" s="39"/>
      <c r="EH716" s="39"/>
      <c r="EI716" s="39"/>
      <c r="EJ716" s="39"/>
      <c r="EK716" s="39"/>
      <c r="EL716" s="39"/>
      <c r="EM716" s="39"/>
      <c r="EN716" s="39"/>
      <c r="EO716" s="39"/>
      <c r="EP716" s="39"/>
      <c r="EQ716" s="39"/>
    </row>
    <row r="717" spans="1:147" s="61" customFormat="1" ht="17.850000000000001" customHeight="1" x14ac:dyDescent="0.3">
      <c r="A717" s="91"/>
      <c r="B717" s="89"/>
      <c r="C717" s="36" t="s">
        <v>564</v>
      </c>
      <c r="D717" s="34">
        <v>0</v>
      </c>
      <c r="E717" s="34">
        <f>+ROUND(G717*0.3,1)</f>
        <v>139500</v>
      </c>
      <c r="F717" s="34">
        <f t="shared" ref="F717" si="221">+ROUND(G717*0.7,1)</f>
        <v>325500</v>
      </c>
      <c r="G717" s="34">
        <v>465000</v>
      </c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  <c r="AK717" s="39"/>
      <c r="AL717" s="39"/>
      <c r="AM717" s="39"/>
      <c r="AN717" s="39"/>
      <c r="AO717" s="39"/>
      <c r="AP717" s="39"/>
      <c r="AQ717" s="39"/>
      <c r="AR717" s="39"/>
      <c r="AS717" s="39"/>
      <c r="AT717" s="39"/>
      <c r="AU717" s="39"/>
      <c r="AV717" s="39"/>
      <c r="AW717" s="39"/>
      <c r="AX717" s="39"/>
      <c r="AY717" s="39"/>
      <c r="AZ717" s="39"/>
      <c r="BA717" s="39"/>
      <c r="BB717" s="39"/>
      <c r="BC717" s="39"/>
      <c r="BD717" s="39"/>
      <c r="BE717" s="39"/>
      <c r="BF717" s="39"/>
      <c r="BG717" s="39"/>
      <c r="BH717" s="39"/>
      <c r="BI717" s="39"/>
      <c r="BJ717" s="39"/>
      <c r="BK717" s="39"/>
      <c r="BL717" s="39"/>
      <c r="BM717" s="39"/>
      <c r="BN717" s="39"/>
      <c r="BO717" s="39"/>
      <c r="BP717" s="39"/>
      <c r="BQ717" s="39"/>
      <c r="BR717" s="39"/>
      <c r="BS717" s="39"/>
      <c r="BT717" s="39"/>
      <c r="BU717" s="39"/>
      <c r="BV717" s="39"/>
      <c r="BW717" s="39"/>
      <c r="BX717" s="39"/>
      <c r="BY717" s="39"/>
      <c r="BZ717" s="39"/>
      <c r="CA717" s="39"/>
      <c r="CB717" s="39"/>
      <c r="CC717" s="39"/>
      <c r="CD717" s="39"/>
      <c r="CE717" s="39"/>
      <c r="CF717" s="39"/>
      <c r="CG717" s="39"/>
      <c r="CH717" s="39"/>
      <c r="CI717" s="39"/>
      <c r="CJ717" s="39"/>
      <c r="CK717" s="39"/>
      <c r="CL717" s="39"/>
      <c r="CM717" s="39"/>
      <c r="CN717" s="39"/>
      <c r="CO717" s="39"/>
      <c r="CP717" s="39"/>
      <c r="CQ717" s="39"/>
      <c r="CR717" s="39"/>
      <c r="CS717" s="39"/>
      <c r="CT717" s="39"/>
      <c r="CU717" s="39"/>
      <c r="CV717" s="39"/>
      <c r="CW717" s="39"/>
      <c r="CX717" s="39"/>
      <c r="CY717" s="39"/>
      <c r="CZ717" s="39"/>
      <c r="DA717" s="39"/>
      <c r="DB717" s="39"/>
      <c r="DC717" s="39"/>
      <c r="DD717" s="39"/>
      <c r="DE717" s="39"/>
      <c r="DF717" s="39"/>
      <c r="DG717" s="39"/>
      <c r="DH717" s="39"/>
      <c r="DI717" s="39"/>
      <c r="DJ717" s="39"/>
      <c r="DK717" s="39"/>
      <c r="DL717" s="39"/>
      <c r="DM717" s="39"/>
      <c r="DN717" s="39"/>
      <c r="DO717" s="39"/>
      <c r="DP717" s="39"/>
      <c r="DQ717" s="39"/>
      <c r="DR717" s="39"/>
      <c r="DS717" s="39"/>
      <c r="DT717" s="39"/>
      <c r="DU717" s="39"/>
      <c r="DV717" s="39"/>
      <c r="DW717" s="39"/>
      <c r="DX717" s="39"/>
      <c r="DY717" s="39"/>
      <c r="DZ717" s="39"/>
      <c r="EA717" s="39"/>
      <c r="EB717" s="39"/>
      <c r="EC717" s="39"/>
      <c r="ED717" s="39"/>
      <c r="EE717" s="39"/>
      <c r="EF717" s="39"/>
      <c r="EG717" s="39"/>
      <c r="EH717" s="39"/>
      <c r="EI717" s="39"/>
      <c r="EJ717" s="39"/>
      <c r="EK717" s="39"/>
      <c r="EL717" s="39"/>
      <c r="EM717" s="39"/>
      <c r="EN717" s="39"/>
      <c r="EO717" s="39"/>
      <c r="EP717" s="39"/>
      <c r="EQ717" s="39"/>
    </row>
    <row r="718" spans="1:147" s="54" customFormat="1" ht="35.65" customHeight="1" x14ac:dyDescent="0.3">
      <c r="A718" s="91"/>
      <c r="B718" s="89"/>
      <c r="C718" s="36" t="s">
        <v>565</v>
      </c>
      <c r="D718" s="34">
        <v>0</v>
      </c>
      <c r="E718" s="34">
        <f>+ROUND(G718*0.4,1)</f>
        <v>116491.2</v>
      </c>
      <c r="F718" s="34">
        <f>+ROUND(G718*0.7,1)</f>
        <v>203859.6</v>
      </c>
      <c r="G718" s="34">
        <v>291228</v>
      </c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  <c r="AK718" s="39"/>
      <c r="AL718" s="39"/>
      <c r="AM718" s="39"/>
      <c r="AN718" s="39"/>
      <c r="AO718" s="39"/>
      <c r="AP718" s="39"/>
      <c r="AQ718" s="39"/>
      <c r="AR718" s="39"/>
      <c r="AS718" s="39"/>
      <c r="AT718" s="39"/>
      <c r="AU718" s="39"/>
      <c r="AV718" s="39"/>
      <c r="AW718" s="39"/>
      <c r="AX718" s="39"/>
      <c r="AY718" s="39"/>
      <c r="AZ718" s="39"/>
      <c r="BA718" s="39"/>
      <c r="BB718" s="39"/>
      <c r="BC718" s="39"/>
      <c r="BD718" s="39"/>
      <c r="BE718" s="39"/>
      <c r="BF718" s="39"/>
      <c r="BG718" s="39"/>
      <c r="BH718" s="39"/>
      <c r="BI718" s="39"/>
      <c r="BJ718" s="39"/>
      <c r="BK718" s="39"/>
      <c r="BL718" s="39"/>
      <c r="BM718" s="39"/>
      <c r="BN718" s="39"/>
      <c r="BO718" s="39"/>
      <c r="BP718" s="39"/>
      <c r="BQ718" s="39"/>
      <c r="BR718" s="39"/>
      <c r="BS718" s="39"/>
      <c r="BT718" s="39"/>
      <c r="BU718" s="39"/>
      <c r="BV718" s="39"/>
      <c r="BW718" s="39"/>
      <c r="BX718" s="39"/>
      <c r="BY718" s="39"/>
      <c r="BZ718" s="39"/>
      <c r="CA718" s="39"/>
      <c r="CB718" s="39"/>
      <c r="CC718" s="39"/>
      <c r="CD718" s="39"/>
      <c r="CE718" s="39"/>
      <c r="CF718" s="39"/>
      <c r="CG718" s="39"/>
      <c r="CH718" s="39"/>
      <c r="CI718" s="39"/>
      <c r="CJ718" s="39"/>
      <c r="CK718" s="39"/>
      <c r="CL718" s="39"/>
      <c r="CM718" s="39"/>
      <c r="CN718" s="39"/>
      <c r="CO718" s="39"/>
      <c r="CP718" s="39"/>
      <c r="CQ718" s="39"/>
      <c r="CR718" s="39"/>
      <c r="CS718" s="39"/>
      <c r="CT718" s="39"/>
      <c r="CU718" s="39"/>
      <c r="CV718" s="39"/>
      <c r="CW718" s="39"/>
      <c r="CX718" s="39"/>
      <c r="CY718" s="39"/>
      <c r="CZ718" s="39"/>
      <c r="DA718" s="39"/>
      <c r="DB718" s="39"/>
      <c r="DC718" s="39"/>
      <c r="DD718" s="39"/>
      <c r="DE718" s="39"/>
      <c r="DF718" s="39"/>
      <c r="DG718" s="39"/>
      <c r="DH718" s="39"/>
      <c r="DI718" s="39"/>
      <c r="DJ718" s="39"/>
      <c r="DK718" s="39"/>
      <c r="DL718" s="39"/>
      <c r="DM718" s="39"/>
      <c r="DN718" s="39"/>
      <c r="DO718" s="39"/>
      <c r="DP718" s="39"/>
      <c r="DQ718" s="39"/>
      <c r="DR718" s="39"/>
      <c r="DS718" s="39"/>
      <c r="DT718" s="39"/>
      <c r="DU718" s="39"/>
      <c r="DV718" s="39"/>
      <c r="DW718" s="39"/>
      <c r="DX718" s="39"/>
      <c r="DY718" s="39"/>
      <c r="DZ718" s="39"/>
      <c r="EA718" s="39"/>
      <c r="EB718" s="39"/>
      <c r="EC718" s="39"/>
      <c r="ED718" s="39"/>
      <c r="EE718" s="39"/>
      <c r="EF718" s="39"/>
      <c r="EG718" s="39"/>
      <c r="EH718" s="39"/>
      <c r="EI718" s="39"/>
      <c r="EJ718" s="39"/>
      <c r="EK718" s="39"/>
      <c r="EL718" s="39"/>
      <c r="EM718" s="39"/>
      <c r="EN718" s="39"/>
      <c r="EO718" s="39"/>
      <c r="EP718" s="39"/>
      <c r="EQ718" s="39"/>
    </row>
    <row r="719" spans="1:147" s="54" customFormat="1" ht="17.850000000000001" customHeight="1" x14ac:dyDescent="0.3">
      <c r="A719" s="60"/>
      <c r="B719" s="42"/>
      <c r="C719" s="36" t="s">
        <v>419</v>
      </c>
      <c r="D719" s="34">
        <f>D720</f>
        <v>0</v>
      </c>
      <c r="E719" s="34">
        <f t="shared" ref="E719:G719" si="222">E720</f>
        <v>38372.6</v>
      </c>
      <c r="F719" s="34">
        <f t="shared" si="222"/>
        <v>76745.2</v>
      </c>
      <c r="G719" s="34">
        <f t="shared" si="222"/>
        <v>76745.2</v>
      </c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  <c r="AK719" s="39"/>
      <c r="AL719" s="39"/>
      <c r="AM719" s="39"/>
      <c r="AN719" s="39"/>
      <c r="AO719" s="39"/>
      <c r="AP719" s="39"/>
      <c r="AQ719" s="39"/>
      <c r="AR719" s="39"/>
      <c r="AS719" s="39"/>
      <c r="AT719" s="39"/>
      <c r="AU719" s="39"/>
      <c r="AV719" s="39"/>
      <c r="AW719" s="39"/>
      <c r="AX719" s="39"/>
      <c r="AY719" s="39"/>
      <c r="AZ719" s="39"/>
      <c r="BA719" s="39"/>
      <c r="BB719" s="39"/>
      <c r="BC719" s="39"/>
      <c r="BD719" s="39"/>
      <c r="BE719" s="39"/>
      <c r="BF719" s="39"/>
      <c r="BG719" s="39"/>
      <c r="BH719" s="39"/>
      <c r="BI719" s="39"/>
      <c r="BJ719" s="39"/>
      <c r="BK719" s="39"/>
      <c r="BL719" s="39"/>
      <c r="BM719" s="39"/>
      <c r="BN719" s="39"/>
      <c r="BO719" s="39"/>
      <c r="BP719" s="39"/>
      <c r="BQ719" s="39"/>
      <c r="BR719" s="39"/>
      <c r="BS719" s="39"/>
      <c r="BT719" s="39"/>
      <c r="BU719" s="39"/>
      <c r="BV719" s="39"/>
      <c r="BW719" s="39"/>
      <c r="BX719" s="39"/>
      <c r="BY719" s="39"/>
      <c r="BZ719" s="39"/>
      <c r="CA719" s="39"/>
      <c r="CB719" s="39"/>
      <c r="CC719" s="39"/>
      <c r="CD719" s="39"/>
      <c r="CE719" s="39"/>
      <c r="CF719" s="39"/>
      <c r="CG719" s="39"/>
      <c r="CH719" s="39"/>
      <c r="CI719" s="39"/>
      <c r="CJ719" s="39"/>
      <c r="CK719" s="39"/>
      <c r="CL719" s="39"/>
      <c r="CM719" s="39"/>
      <c r="CN719" s="39"/>
      <c r="CO719" s="39"/>
      <c r="CP719" s="39"/>
      <c r="CQ719" s="39"/>
      <c r="CR719" s="39"/>
      <c r="CS719" s="39"/>
      <c r="CT719" s="39"/>
      <c r="CU719" s="39"/>
      <c r="CV719" s="39"/>
      <c r="CW719" s="39"/>
      <c r="CX719" s="39"/>
      <c r="CY719" s="39"/>
      <c r="CZ719" s="39"/>
      <c r="DA719" s="39"/>
      <c r="DB719" s="39"/>
      <c r="DC719" s="39"/>
      <c r="DD719" s="39"/>
      <c r="DE719" s="39"/>
      <c r="DF719" s="39"/>
      <c r="DG719" s="39"/>
      <c r="DH719" s="39"/>
      <c r="DI719" s="39"/>
      <c r="DJ719" s="39"/>
      <c r="DK719" s="39"/>
      <c r="DL719" s="39"/>
      <c r="DM719" s="39"/>
      <c r="DN719" s="39"/>
      <c r="DO719" s="39"/>
      <c r="DP719" s="39"/>
      <c r="DQ719" s="39"/>
      <c r="DR719" s="39"/>
      <c r="DS719" s="39"/>
      <c r="DT719" s="39"/>
      <c r="DU719" s="39"/>
      <c r="DV719" s="39"/>
      <c r="DW719" s="39"/>
      <c r="DX719" s="39"/>
      <c r="DY719" s="39"/>
      <c r="DZ719" s="39"/>
      <c r="EA719" s="39"/>
      <c r="EB719" s="39"/>
      <c r="EC719" s="39"/>
      <c r="ED719" s="39"/>
      <c r="EE719" s="39"/>
      <c r="EF719" s="39"/>
      <c r="EG719" s="39"/>
      <c r="EH719" s="39"/>
      <c r="EI719" s="39"/>
      <c r="EJ719" s="39"/>
      <c r="EK719" s="39"/>
      <c r="EL719" s="39"/>
      <c r="EM719" s="39"/>
      <c r="EN719" s="39"/>
      <c r="EO719" s="39"/>
      <c r="EP719" s="39"/>
      <c r="EQ719" s="39"/>
    </row>
    <row r="720" spans="1:147" s="54" customFormat="1" ht="17.850000000000001" customHeight="1" x14ac:dyDescent="0.3">
      <c r="A720" s="41"/>
      <c r="B720" s="47"/>
      <c r="C720" s="36" t="s">
        <v>566</v>
      </c>
      <c r="D720" s="34">
        <v>0</v>
      </c>
      <c r="E720" s="34">
        <f>+ROUND(G720*0.5,1)</f>
        <v>38372.6</v>
      </c>
      <c r="F720" s="34">
        <f>+G720</f>
        <v>76745.2</v>
      </c>
      <c r="G720" s="34">
        <v>76745.2</v>
      </c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  <c r="AK720" s="39"/>
      <c r="AL720" s="39"/>
      <c r="AM720" s="39"/>
      <c r="AN720" s="39"/>
      <c r="AO720" s="39"/>
      <c r="AP720" s="39"/>
      <c r="AQ720" s="39"/>
      <c r="AR720" s="39"/>
      <c r="AS720" s="39"/>
      <c r="AT720" s="39"/>
      <c r="AU720" s="39"/>
      <c r="AV720" s="39"/>
      <c r="AW720" s="39"/>
      <c r="AX720" s="39"/>
      <c r="AY720" s="39"/>
      <c r="AZ720" s="39"/>
      <c r="BA720" s="39"/>
      <c r="BB720" s="39"/>
      <c r="BC720" s="39"/>
      <c r="BD720" s="39"/>
      <c r="BE720" s="39"/>
      <c r="BF720" s="39"/>
      <c r="BG720" s="39"/>
      <c r="BH720" s="39"/>
      <c r="BI720" s="39"/>
      <c r="BJ720" s="39"/>
      <c r="BK720" s="39"/>
      <c r="BL720" s="39"/>
      <c r="BM720" s="39"/>
      <c r="BN720" s="39"/>
      <c r="BO720" s="39"/>
      <c r="BP720" s="39"/>
      <c r="BQ720" s="39"/>
      <c r="BR720" s="39"/>
      <c r="BS720" s="39"/>
      <c r="BT720" s="39"/>
      <c r="BU720" s="39"/>
      <c r="BV720" s="39"/>
      <c r="BW720" s="39"/>
      <c r="BX720" s="39"/>
      <c r="BY720" s="39"/>
      <c r="BZ720" s="39"/>
      <c r="CA720" s="39"/>
      <c r="CB720" s="39"/>
      <c r="CC720" s="39"/>
      <c r="CD720" s="39"/>
      <c r="CE720" s="39"/>
      <c r="CF720" s="39"/>
      <c r="CG720" s="39"/>
      <c r="CH720" s="39"/>
      <c r="CI720" s="39"/>
      <c r="CJ720" s="39"/>
      <c r="CK720" s="39"/>
      <c r="CL720" s="39"/>
      <c r="CM720" s="39"/>
      <c r="CN720" s="39"/>
      <c r="CO720" s="39"/>
      <c r="CP720" s="39"/>
      <c r="CQ720" s="39"/>
      <c r="CR720" s="39"/>
      <c r="CS720" s="39"/>
      <c r="CT720" s="39"/>
      <c r="CU720" s="39"/>
      <c r="CV720" s="39"/>
      <c r="CW720" s="39"/>
      <c r="CX720" s="39"/>
      <c r="CY720" s="39"/>
      <c r="CZ720" s="39"/>
      <c r="DA720" s="39"/>
      <c r="DB720" s="39"/>
      <c r="DC720" s="39"/>
      <c r="DD720" s="39"/>
      <c r="DE720" s="39"/>
      <c r="DF720" s="39"/>
      <c r="DG720" s="39"/>
      <c r="DH720" s="39"/>
      <c r="DI720" s="39"/>
      <c r="DJ720" s="39"/>
      <c r="DK720" s="39"/>
      <c r="DL720" s="39"/>
      <c r="DM720" s="39"/>
      <c r="DN720" s="39"/>
      <c r="DO720" s="39"/>
      <c r="DP720" s="39"/>
      <c r="DQ720" s="39"/>
      <c r="DR720" s="39"/>
      <c r="DS720" s="39"/>
      <c r="DT720" s="39"/>
      <c r="DU720" s="39"/>
      <c r="DV720" s="39"/>
      <c r="DW720" s="39"/>
      <c r="DX720" s="39"/>
      <c r="DY720" s="39"/>
      <c r="DZ720" s="39"/>
      <c r="EA720" s="39"/>
      <c r="EB720" s="39"/>
      <c r="EC720" s="39"/>
      <c r="ED720" s="39"/>
      <c r="EE720" s="39"/>
      <c r="EF720" s="39"/>
      <c r="EG720" s="39"/>
      <c r="EH720" s="39"/>
      <c r="EI720" s="39"/>
      <c r="EJ720" s="39"/>
      <c r="EK720" s="39"/>
      <c r="EL720" s="39"/>
      <c r="EM720" s="39"/>
      <c r="EN720" s="39"/>
      <c r="EO720" s="39"/>
      <c r="EP720" s="39"/>
      <c r="EQ720" s="39"/>
    </row>
    <row r="721" spans="1:147" s="54" customFormat="1" ht="17.850000000000001" customHeight="1" x14ac:dyDescent="0.3">
      <c r="A721" s="42"/>
      <c r="B721" s="42"/>
      <c r="C721" s="36" t="s">
        <v>390</v>
      </c>
      <c r="D721" s="34">
        <f>D722</f>
        <v>138296</v>
      </c>
      <c r="E721" s="34">
        <f t="shared" ref="E721:G721" si="223">E722</f>
        <v>345740.1</v>
      </c>
      <c r="F721" s="34">
        <f t="shared" si="223"/>
        <v>484036.1</v>
      </c>
      <c r="G721" s="34">
        <f t="shared" si="223"/>
        <v>691480.2</v>
      </c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  <c r="AL721" s="39"/>
      <c r="AM721" s="39"/>
      <c r="AN721" s="39"/>
      <c r="AO721" s="39"/>
      <c r="AP721" s="39"/>
      <c r="AQ721" s="39"/>
      <c r="AR721" s="39"/>
      <c r="AS721" s="39"/>
      <c r="AT721" s="39"/>
      <c r="AU721" s="39"/>
      <c r="AV721" s="39"/>
      <c r="AW721" s="39"/>
      <c r="AX721" s="39"/>
      <c r="AY721" s="39"/>
      <c r="AZ721" s="39"/>
      <c r="BA721" s="39"/>
      <c r="BB721" s="39"/>
      <c r="BC721" s="39"/>
      <c r="BD721" s="39"/>
      <c r="BE721" s="39"/>
      <c r="BF721" s="39"/>
      <c r="BG721" s="39"/>
      <c r="BH721" s="39"/>
      <c r="BI721" s="39"/>
      <c r="BJ721" s="39"/>
      <c r="BK721" s="39"/>
      <c r="BL721" s="39"/>
      <c r="BM721" s="39"/>
      <c r="BN721" s="39"/>
      <c r="BO721" s="39"/>
      <c r="BP721" s="39"/>
      <c r="BQ721" s="39"/>
      <c r="BR721" s="39"/>
      <c r="BS721" s="39"/>
      <c r="BT721" s="39"/>
      <c r="BU721" s="39"/>
      <c r="BV721" s="39"/>
      <c r="BW721" s="39"/>
      <c r="BX721" s="39"/>
      <c r="BY721" s="39"/>
      <c r="BZ721" s="39"/>
      <c r="CA721" s="39"/>
      <c r="CB721" s="39"/>
      <c r="CC721" s="39"/>
      <c r="CD721" s="39"/>
      <c r="CE721" s="39"/>
      <c r="CF721" s="39"/>
      <c r="CG721" s="39"/>
      <c r="CH721" s="39"/>
      <c r="CI721" s="39"/>
      <c r="CJ721" s="39"/>
      <c r="CK721" s="39"/>
      <c r="CL721" s="39"/>
      <c r="CM721" s="39"/>
      <c r="CN721" s="39"/>
      <c r="CO721" s="39"/>
      <c r="CP721" s="39"/>
      <c r="CQ721" s="39"/>
      <c r="CR721" s="39"/>
      <c r="CS721" s="39"/>
      <c r="CT721" s="39"/>
      <c r="CU721" s="39"/>
      <c r="CV721" s="39"/>
      <c r="CW721" s="39"/>
      <c r="CX721" s="39"/>
      <c r="CY721" s="39"/>
      <c r="CZ721" s="39"/>
      <c r="DA721" s="39"/>
      <c r="DB721" s="39"/>
      <c r="DC721" s="39"/>
      <c r="DD721" s="39"/>
      <c r="DE721" s="39"/>
      <c r="DF721" s="39"/>
      <c r="DG721" s="39"/>
      <c r="DH721" s="39"/>
      <c r="DI721" s="39"/>
      <c r="DJ721" s="39"/>
      <c r="DK721" s="39"/>
      <c r="DL721" s="39"/>
      <c r="DM721" s="39"/>
      <c r="DN721" s="39"/>
      <c r="DO721" s="39"/>
      <c r="DP721" s="39"/>
      <c r="DQ721" s="39"/>
      <c r="DR721" s="39"/>
      <c r="DS721" s="39"/>
      <c r="DT721" s="39"/>
      <c r="DU721" s="39"/>
      <c r="DV721" s="39"/>
      <c r="DW721" s="39"/>
      <c r="DX721" s="39"/>
      <c r="DY721" s="39"/>
      <c r="DZ721" s="39"/>
      <c r="EA721" s="39"/>
      <c r="EB721" s="39"/>
      <c r="EC721" s="39"/>
      <c r="ED721" s="39"/>
      <c r="EE721" s="39"/>
      <c r="EF721" s="39"/>
      <c r="EG721" s="39"/>
      <c r="EH721" s="39"/>
      <c r="EI721" s="39"/>
      <c r="EJ721" s="39"/>
      <c r="EK721" s="39"/>
      <c r="EL721" s="39"/>
      <c r="EM721" s="39"/>
      <c r="EN721" s="39"/>
      <c r="EO721" s="39"/>
      <c r="EP721" s="39"/>
      <c r="EQ721" s="39"/>
    </row>
    <row r="722" spans="1:147" s="39" customFormat="1" ht="15.95" customHeight="1" x14ac:dyDescent="0.3">
      <c r="A722" s="48"/>
      <c r="B722" s="48"/>
      <c r="C722" s="36" t="s">
        <v>567</v>
      </c>
      <c r="D722" s="34">
        <f t="shared" ref="D722" si="224">+ROUND(G722*0.2,1)</f>
        <v>138296</v>
      </c>
      <c r="E722" s="34">
        <f t="shared" ref="E722" si="225">+ROUND(G722*0.5,1)</f>
        <v>345740.1</v>
      </c>
      <c r="F722" s="34">
        <f t="shared" ref="F722" si="226">+ROUND(G722*0.7,1)</f>
        <v>484036.1</v>
      </c>
      <c r="G722" s="34">
        <v>691480.2</v>
      </c>
    </row>
    <row r="723" spans="1:147" s="30" customFormat="1" x14ac:dyDescent="0.25">
      <c r="A723" s="27" t="s">
        <v>174</v>
      </c>
      <c r="B723" s="27" t="s">
        <v>129</v>
      </c>
      <c r="C723" s="28" t="s">
        <v>178</v>
      </c>
      <c r="D723" s="31">
        <f>D725+D745+D750</f>
        <v>886461.8</v>
      </c>
      <c r="E723" s="31">
        <f t="shared" ref="E723:G723" si="227">E725+E745+E750</f>
        <v>1801209.3</v>
      </c>
      <c r="F723" s="31">
        <f t="shared" si="227"/>
        <v>2483782.5999999996</v>
      </c>
      <c r="G723" s="31">
        <f t="shared" si="227"/>
        <v>2864675.5</v>
      </c>
    </row>
    <row r="724" spans="1:147" s="30" customFormat="1" x14ac:dyDescent="0.25">
      <c r="A724" s="27"/>
      <c r="B724" s="27"/>
      <c r="C724" s="32" t="s">
        <v>17</v>
      </c>
      <c r="D724" s="29"/>
      <c r="E724" s="29"/>
      <c r="F724" s="29"/>
      <c r="G724" s="29"/>
    </row>
    <row r="725" spans="1:147" s="30" customFormat="1" ht="33" x14ac:dyDescent="0.25">
      <c r="A725" s="27"/>
      <c r="B725" s="27"/>
      <c r="C725" s="33" t="s">
        <v>374</v>
      </c>
      <c r="D725" s="34">
        <v>853261.4</v>
      </c>
      <c r="E725" s="34">
        <v>1448208.2</v>
      </c>
      <c r="F725" s="34">
        <v>1687780.4</v>
      </c>
      <c r="G725" s="34">
        <v>1744222</v>
      </c>
    </row>
    <row r="726" spans="1:147" s="54" customFormat="1" ht="17.850000000000001" customHeight="1" x14ac:dyDescent="0.3">
      <c r="A726" s="42"/>
      <c r="B726" s="42"/>
      <c r="C726" s="36" t="s">
        <v>375</v>
      </c>
      <c r="D726" s="62"/>
      <c r="E726" s="62"/>
      <c r="F726" s="62"/>
      <c r="G726" s="63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  <c r="AL726" s="39"/>
      <c r="AM726" s="39"/>
      <c r="AN726" s="39"/>
      <c r="AO726" s="39"/>
      <c r="AP726" s="39"/>
      <c r="AQ726" s="39"/>
      <c r="AR726" s="39"/>
      <c r="AS726" s="39"/>
      <c r="AT726" s="39"/>
      <c r="AU726" s="39"/>
      <c r="AV726" s="39"/>
      <c r="AW726" s="39"/>
      <c r="AX726" s="39"/>
      <c r="AY726" s="39"/>
      <c r="AZ726" s="39"/>
      <c r="BA726" s="39"/>
      <c r="BB726" s="39"/>
      <c r="BC726" s="39"/>
      <c r="BD726" s="39"/>
      <c r="BE726" s="39"/>
      <c r="BF726" s="39"/>
      <c r="BG726" s="39"/>
      <c r="BH726" s="39"/>
      <c r="BI726" s="39"/>
      <c r="BJ726" s="39"/>
      <c r="BK726" s="39"/>
      <c r="BL726" s="39"/>
      <c r="BM726" s="39"/>
      <c r="BN726" s="39"/>
      <c r="BO726" s="39"/>
      <c r="BP726" s="39"/>
      <c r="BQ726" s="39"/>
      <c r="BR726" s="39"/>
      <c r="BS726" s="39"/>
      <c r="BT726" s="39"/>
      <c r="BU726" s="39"/>
      <c r="BV726" s="39"/>
      <c r="BW726" s="39"/>
      <c r="BX726" s="39"/>
      <c r="BY726" s="39"/>
      <c r="BZ726" s="39"/>
      <c r="CA726" s="39"/>
      <c r="CB726" s="39"/>
      <c r="CC726" s="39"/>
      <c r="CD726" s="39"/>
      <c r="CE726" s="39"/>
      <c r="CF726" s="39"/>
      <c r="CG726" s="39"/>
      <c r="CH726" s="39"/>
      <c r="CI726" s="39"/>
      <c r="CJ726" s="39"/>
      <c r="CK726" s="39"/>
      <c r="CL726" s="39"/>
      <c r="CM726" s="39"/>
      <c r="CN726" s="39"/>
      <c r="CO726" s="39"/>
      <c r="CP726" s="39"/>
      <c r="CQ726" s="39"/>
      <c r="CR726" s="39"/>
      <c r="CS726" s="39"/>
      <c r="CT726" s="39"/>
      <c r="CU726" s="39"/>
      <c r="CV726" s="39"/>
      <c r="CW726" s="39"/>
      <c r="CX726" s="39"/>
      <c r="CY726" s="39"/>
      <c r="CZ726" s="39"/>
      <c r="DA726" s="39"/>
      <c r="DB726" s="39"/>
      <c r="DC726" s="39"/>
      <c r="DD726" s="39"/>
      <c r="DE726" s="39"/>
      <c r="DF726" s="39"/>
      <c r="DG726" s="39"/>
      <c r="DH726" s="39"/>
      <c r="DI726" s="39"/>
      <c r="DJ726" s="39"/>
      <c r="DK726" s="39"/>
      <c r="DL726" s="39"/>
      <c r="DM726" s="39"/>
      <c r="DN726" s="39"/>
      <c r="DO726" s="39"/>
      <c r="DP726" s="39"/>
      <c r="DQ726" s="39"/>
      <c r="DR726" s="39"/>
      <c r="DS726" s="39"/>
      <c r="DT726" s="39"/>
      <c r="DU726" s="39"/>
      <c r="DV726" s="39"/>
      <c r="DW726" s="39"/>
      <c r="DX726" s="39"/>
      <c r="DY726" s="39"/>
      <c r="DZ726" s="39"/>
      <c r="EA726" s="39"/>
      <c r="EB726" s="39"/>
      <c r="EC726" s="39"/>
      <c r="ED726" s="39"/>
      <c r="EE726" s="39"/>
      <c r="EF726" s="39"/>
      <c r="EG726" s="39"/>
      <c r="EH726" s="39"/>
      <c r="EI726" s="39"/>
      <c r="EJ726" s="39"/>
      <c r="EK726" s="39"/>
      <c r="EL726" s="39"/>
      <c r="EM726" s="39"/>
      <c r="EN726" s="39"/>
      <c r="EO726" s="39"/>
      <c r="EP726" s="39"/>
      <c r="EQ726" s="39"/>
    </row>
    <row r="727" spans="1:147" s="54" customFormat="1" ht="17.850000000000001" customHeight="1" x14ac:dyDescent="0.3">
      <c r="A727" s="42"/>
      <c r="B727" s="42"/>
      <c r="C727" s="36" t="s">
        <v>392</v>
      </c>
      <c r="D727" s="34">
        <f>D728+D729</f>
        <v>87325.4</v>
      </c>
      <c r="E727" s="34">
        <f t="shared" ref="E727:G727" si="228">E728+E729</f>
        <v>112950.8</v>
      </c>
      <c r="F727" s="34">
        <f t="shared" si="228"/>
        <v>112950.8</v>
      </c>
      <c r="G727" s="34">
        <f t="shared" si="228"/>
        <v>112950.8</v>
      </c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  <c r="AL727" s="39"/>
      <c r="AM727" s="39"/>
      <c r="AN727" s="39"/>
      <c r="AO727" s="39"/>
      <c r="AP727" s="39"/>
      <c r="AQ727" s="39"/>
      <c r="AR727" s="39"/>
      <c r="AS727" s="39"/>
      <c r="AT727" s="39"/>
      <c r="AU727" s="39"/>
      <c r="AV727" s="39"/>
      <c r="AW727" s="39"/>
      <c r="AX727" s="39"/>
      <c r="AY727" s="39"/>
      <c r="AZ727" s="39"/>
      <c r="BA727" s="39"/>
      <c r="BB727" s="39"/>
      <c r="BC727" s="39"/>
      <c r="BD727" s="39"/>
      <c r="BE727" s="39"/>
      <c r="BF727" s="39"/>
      <c r="BG727" s="39"/>
      <c r="BH727" s="39"/>
      <c r="BI727" s="39"/>
      <c r="BJ727" s="39"/>
      <c r="BK727" s="39"/>
      <c r="BL727" s="39"/>
      <c r="BM727" s="39"/>
      <c r="BN727" s="39"/>
      <c r="BO727" s="39"/>
      <c r="BP727" s="39"/>
      <c r="BQ727" s="39"/>
      <c r="BR727" s="39"/>
      <c r="BS727" s="39"/>
      <c r="BT727" s="39"/>
      <c r="BU727" s="39"/>
      <c r="BV727" s="39"/>
      <c r="BW727" s="39"/>
      <c r="BX727" s="39"/>
      <c r="BY727" s="39"/>
      <c r="BZ727" s="39"/>
      <c r="CA727" s="39"/>
      <c r="CB727" s="39"/>
      <c r="CC727" s="39"/>
      <c r="CD727" s="39"/>
      <c r="CE727" s="39"/>
      <c r="CF727" s="39"/>
      <c r="CG727" s="39"/>
      <c r="CH727" s="39"/>
      <c r="CI727" s="39"/>
      <c r="CJ727" s="39"/>
      <c r="CK727" s="39"/>
      <c r="CL727" s="39"/>
      <c r="CM727" s="39"/>
      <c r="CN727" s="39"/>
      <c r="CO727" s="39"/>
      <c r="CP727" s="39"/>
      <c r="CQ727" s="39"/>
      <c r="CR727" s="39"/>
      <c r="CS727" s="39"/>
      <c r="CT727" s="39"/>
      <c r="CU727" s="39"/>
      <c r="CV727" s="39"/>
      <c r="CW727" s="39"/>
      <c r="CX727" s="39"/>
      <c r="CY727" s="39"/>
      <c r="CZ727" s="39"/>
      <c r="DA727" s="39"/>
      <c r="DB727" s="39"/>
      <c r="DC727" s="39"/>
      <c r="DD727" s="39"/>
      <c r="DE727" s="39"/>
      <c r="DF727" s="39"/>
      <c r="DG727" s="39"/>
      <c r="DH727" s="39"/>
      <c r="DI727" s="39"/>
      <c r="DJ727" s="39"/>
      <c r="DK727" s="39"/>
      <c r="DL727" s="39"/>
      <c r="DM727" s="39"/>
      <c r="DN727" s="39"/>
      <c r="DO727" s="39"/>
      <c r="DP727" s="39"/>
      <c r="DQ727" s="39"/>
      <c r="DR727" s="39"/>
      <c r="DS727" s="39"/>
      <c r="DT727" s="39"/>
      <c r="DU727" s="39"/>
      <c r="DV727" s="39"/>
      <c r="DW727" s="39"/>
      <c r="DX727" s="39"/>
      <c r="DY727" s="39"/>
      <c r="DZ727" s="39"/>
      <c r="EA727" s="39"/>
      <c r="EB727" s="39"/>
      <c r="EC727" s="39"/>
      <c r="ED727" s="39"/>
      <c r="EE727" s="39"/>
      <c r="EF727" s="39"/>
      <c r="EG727" s="39"/>
      <c r="EH727" s="39"/>
      <c r="EI727" s="39"/>
      <c r="EJ727" s="39"/>
      <c r="EK727" s="39"/>
      <c r="EL727" s="39"/>
      <c r="EM727" s="39"/>
      <c r="EN727" s="39"/>
      <c r="EO727" s="39"/>
      <c r="EP727" s="39"/>
      <c r="EQ727" s="39"/>
    </row>
    <row r="728" spans="1:147" s="61" customFormat="1" ht="17.850000000000001" customHeight="1" x14ac:dyDescent="0.3">
      <c r="A728" s="90"/>
      <c r="B728" s="90"/>
      <c r="C728" s="36" t="s">
        <v>568</v>
      </c>
      <c r="D728" s="34">
        <f>+G728</f>
        <v>61700</v>
      </c>
      <c r="E728" s="34">
        <f>+G728</f>
        <v>61700</v>
      </c>
      <c r="F728" s="34">
        <f>+G728</f>
        <v>61700</v>
      </c>
      <c r="G728" s="34">
        <v>61700</v>
      </c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  <c r="AL728" s="39"/>
      <c r="AM728" s="39"/>
      <c r="AN728" s="39"/>
      <c r="AO728" s="39"/>
      <c r="AP728" s="39"/>
      <c r="AQ728" s="39"/>
      <c r="AR728" s="39"/>
      <c r="AS728" s="39"/>
      <c r="AT728" s="39"/>
      <c r="AU728" s="39"/>
      <c r="AV728" s="39"/>
      <c r="AW728" s="39"/>
      <c r="AX728" s="39"/>
      <c r="AY728" s="39"/>
      <c r="AZ728" s="39"/>
      <c r="BA728" s="39"/>
      <c r="BB728" s="39"/>
      <c r="BC728" s="39"/>
      <c r="BD728" s="39"/>
      <c r="BE728" s="39"/>
      <c r="BF728" s="39"/>
      <c r="BG728" s="39"/>
      <c r="BH728" s="39"/>
      <c r="BI728" s="39"/>
      <c r="BJ728" s="39"/>
      <c r="BK728" s="39"/>
      <c r="BL728" s="39"/>
      <c r="BM728" s="39"/>
      <c r="BN728" s="39"/>
      <c r="BO728" s="39"/>
      <c r="BP728" s="39"/>
      <c r="BQ728" s="39"/>
      <c r="BR728" s="39"/>
      <c r="BS728" s="39"/>
      <c r="BT728" s="39"/>
      <c r="BU728" s="39"/>
      <c r="BV728" s="39"/>
      <c r="BW728" s="39"/>
      <c r="BX728" s="39"/>
      <c r="BY728" s="39"/>
      <c r="BZ728" s="39"/>
      <c r="CA728" s="39"/>
      <c r="CB728" s="39"/>
      <c r="CC728" s="39"/>
      <c r="CD728" s="39"/>
      <c r="CE728" s="39"/>
      <c r="CF728" s="39"/>
      <c r="CG728" s="39"/>
      <c r="CH728" s="39"/>
      <c r="CI728" s="39"/>
      <c r="CJ728" s="39"/>
      <c r="CK728" s="39"/>
      <c r="CL728" s="39"/>
      <c r="CM728" s="39"/>
      <c r="CN728" s="39"/>
      <c r="CO728" s="39"/>
      <c r="CP728" s="39"/>
      <c r="CQ728" s="39"/>
      <c r="CR728" s="39"/>
      <c r="CS728" s="39"/>
      <c r="CT728" s="39"/>
      <c r="CU728" s="39"/>
      <c r="CV728" s="39"/>
      <c r="CW728" s="39"/>
      <c r="CX728" s="39"/>
      <c r="CY728" s="39"/>
      <c r="CZ728" s="39"/>
      <c r="DA728" s="39"/>
      <c r="DB728" s="39"/>
      <c r="DC728" s="39"/>
      <c r="DD728" s="39"/>
      <c r="DE728" s="39"/>
      <c r="DF728" s="39"/>
      <c r="DG728" s="39"/>
      <c r="DH728" s="39"/>
      <c r="DI728" s="39"/>
      <c r="DJ728" s="39"/>
      <c r="DK728" s="39"/>
      <c r="DL728" s="39"/>
      <c r="DM728" s="39"/>
      <c r="DN728" s="39"/>
      <c r="DO728" s="39"/>
      <c r="DP728" s="39"/>
      <c r="DQ728" s="39"/>
      <c r="DR728" s="39"/>
      <c r="DS728" s="39"/>
      <c r="DT728" s="39"/>
      <c r="DU728" s="39"/>
      <c r="DV728" s="39"/>
      <c r="DW728" s="39"/>
      <c r="DX728" s="39"/>
      <c r="DY728" s="39"/>
      <c r="DZ728" s="39"/>
      <c r="EA728" s="39"/>
      <c r="EB728" s="39"/>
      <c r="EC728" s="39"/>
      <c r="ED728" s="39"/>
      <c r="EE728" s="39"/>
      <c r="EF728" s="39"/>
      <c r="EG728" s="39"/>
      <c r="EH728" s="39"/>
      <c r="EI728" s="39"/>
      <c r="EJ728" s="39"/>
      <c r="EK728" s="39"/>
      <c r="EL728" s="39"/>
      <c r="EM728" s="39"/>
      <c r="EN728" s="39"/>
      <c r="EO728" s="39"/>
      <c r="EP728" s="39"/>
      <c r="EQ728" s="39"/>
    </row>
    <row r="729" spans="1:147" s="61" customFormat="1" ht="17.850000000000001" customHeight="1" x14ac:dyDescent="0.3">
      <c r="A729" s="92"/>
      <c r="B729" s="92"/>
      <c r="C729" s="36" t="s">
        <v>569</v>
      </c>
      <c r="D729" s="34">
        <f>+ROUND(G729*0.5,1)</f>
        <v>25625.4</v>
      </c>
      <c r="E729" s="34">
        <f>+G729</f>
        <v>51250.8</v>
      </c>
      <c r="F729" s="34">
        <f>+G729</f>
        <v>51250.8</v>
      </c>
      <c r="G729" s="34">
        <v>51250.8</v>
      </c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  <c r="AL729" s="39"/>
      <c r="AM729" s="39"/>
      <c r="AN729" s="39"/>
      <c r="AO729" s="39"/>
      <c r="AP729" s="39"/>
      <c r="AQ729" s="39"/>
      <c r="AR729" s="39"/>
      <c r="AS729" s="39"/>
      <c r="AT729" s="39"/>
      <c r="AU729" s="39"/>
      <c r="AV729" s="39"/>
      <c r="AW729" s="39"/>
      <c r="AX729" s="39"/>
      <c r="AY729" s="39"/>
      <c r="AZ729" s="39"/>
      <c r="BA729" s="39"/>
      <c r="BB729" s="39"/>
      <c r="BC729" s="39"/>
      <c r="BD729" s="39"/>
      <c r="BE729" s="39"/>
      <c r="BF729" s="39"/>
      <c r="BG729" s="39"/>
      <c r="BH729" s="39"/>
      <c r="BI729" s="39"/>
      <c r="BJ729" s="39"/>
      <c r="BK729" s="39"/>
      <c r="BL729" s="39"/>
      <c r="BM729" s="39"/>
      <c r="BN729" s="39"/>
      <c r="BO729" s="39"/>
      <c r="BP729" s="39"/>
      <c r="BQ729" s="39"/>
      <c r="BR729" s="39"/>
      <c r="BS729" s="39"/>
      <c r="BT729" s="39"/>
      <c r="BU729" s="39"/>
      <c r="BV729" s="39"/>
      <c r="BW729" s="39"/>
      <c r="BX729" s="39"/>
      <c r="BY729" s="39"/>
      <c r="BZ729" s="39"/>
      <c r="CA729" s="39"/>
      <c r="CB729" s="39"/>
      <c r="CC729" s="39"/>
      <c r="CD729" s="39"/>
      <c r="CE729" s="39"/>
      <c r="CF729" s="39"/>
      <c r="CG729" s="39"/>
      <c r="CH729" s="39"/>
      <c r="CI729" s="39"/>
      <c r="CJ729" s="39"/>
      <c r="CK729" s="39"/>
      <c r="CL729" s="39"/>
      <c r="CM729" s="39"/>
      <c r="CN729" s="39"/>
      <c r="CO729" s="39"/>
      <c r="CP729" s="39"/>
      <c r="CQ729" s="39"/>
      <c r="CR729" s="39"/>
      <c r="CS729" s="39"/>
      <c r="CT729" s="39"/>
      <c r="CU729" s="39"/>
      <c r="CV729" s="39"/>
      <c r="CW729" s="39"/>
      <c r="CX729" s="39"/>
      <c r="CY729" s="39"/>
      <c r="CZ729" s="39"/>
      <c r="DA729" s="39"/>
      <c r="DB729" s="39"/>
      <c r="DC729" s="39"/>
      <c r="DD729" s="39"/>
      <c r="DE729" s="39"/>
      <c r="DF729" s="39"/>
      <c r="DG729" s="39"/>
      <c r="DH729" s="39"/>
      <c r="DI729" s="39"/>
      <c r="DJ729" s="39"/>
      <c r="DK729" s="39"/>
      <c r="DL729" s="39"/>
      <c r="DM729" s="39"/>
      <c r="DN729" s="39"/>
      <c r="DO729" s="39"/>
      <c r="DP729" s="39"/>
      <c r="DQ729" s="39"/>
      <c r="DR729" s="39"/>
      <c r="DS729" s="39"/>
      <c r="DT729" s="39"/>
      <c r="DU729" s="39"/>
      <c r="DV729" s="39"/>
      <c r="DW729" s="39"/>
      <c r="DX729" s="39"/>
      <c r="DY729" s="39"/>
      <c r="DZ729" s="39"/>
      <c r="EA729" s="39"/>
      <c r="EB729" s="39"/>
      <c r="EC729" s="39"/>
      <c r="ED729" s="39"/>
      <c r="EE729" s="39"/>
      <c r="EF729" s="39"/>
      <c r="EG729" s="39"/>
      <c r="EH729" s="39"/>
      <c r="EI729" s="39"/>
      <c r="EJ729" s="39"/>
      <c r="EK729" s="39"/>
      <c r="EL729" s="39"/>
      <c r="EM729" s="39"/>
      <c r="EN729" s="39"/>
      <c r="EO729" s="39"/>
      <c r="EP729" s="39"/>
      <c r="EQ729" s="39"/>
    </row>
    <row r="730" spans="1:147" s="54" customFormat="1" ht="17.850000000000001" customHeight="1" x14ac:dyDescent="0.3">
      <c r="A730" s="42"/>
      <c r="B730" s="42"/>
      <c r="C730" s="36" t="s">
        <v>381</v>
      </c>
      <c r="D730" s="34">
        <f>D731</f>
        <v>54660</v>
      </c>
      <c r="E730" s="34">
        <f t="shared" ref="E730:G730" si="229">E731</f>
        <v>127540</v>
      </c>
      <c r="F730" s="34">
        <f t="shared" si="229"/>
        <v>182200</v>
      </c>
      <c r="G730" s="34">
        <f t="shared" si="229"/>
        <v>182200</v>
      </c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  <c r="AK730" s="39"/>
      <c r="AL730" s="39"/>
      <c r="AM730" s="39"/>
      <c r="AN730" s="39"/>
      <c r="AO730" s="39"/>
      <c r="AP730" s="39"/>
      <c r="AQ730" s="39"/>
      <c r="AR730" s="39"/>
      <c r="AS730" s="39"/>
      <c r="AT730" s="39"/>
      <c r="AU730" s="39"/>
      <c r="AV730" s="39"/>
      <c r="AW730" s="39"/>
      <c r="AX730" s="39"/>
      <c r="AY730" s="39"/>
      <c r="AZ730" s="39"/>
      <c r="BA730" s="39"/>
      <c r="BB730" s="39"/>
      <c r="BC730" s="39"/>
      <c r="BD730" s="39"/>
      <c r="BE730" s="39"/>
      <c r="BF730" s="39"/>
      <c r="BG730" s="39"/>
      <c r="BH730" s="39"/>
      <c r="BI730" s="39"/>
      <c r="BJ730" s="39"/>
      <c r="BK730" s="39"/>
      <c r="BL730" s="39"/>
      <c r="BM730" s="39"/>
      <c r="BN730" s="39"/>
      <c r="BO730" s="39"/>
      <c r="BP730" s="39"/>
      <c r="BQ730" s="39"/>
      <c r="BR730" s="39"/>
      <c r="BS730" s="39"/>
      <c r="BT730" s="39"/>
      <c r="BU730" s="39"/>
      <c r="BV730" s="39"/>
      <c r="BW730" s="39"/>
      <c r="BX730" s="39"/>
      <c r="BY730" s="39"/>
      <c r="BZ730" s="39"/>
      <c r="CA730" s="39"/>
      <c r="CB730" s="39"/>
      <c r="CC730" s="39"/>
      <c r="CD730" s="39"/>
      <c r="CE730" s="39"/>
      <c r="CF730" s="39"/>
      <c r="CG730" s="39"/>
      <c r="CH730" s="39"/>
      <c r="CI730" s="39"/>
      <c r="CJ730" s="39"/>
      <c r="CK730" s="39"/>
      <c r="CL730" s="39"/>
      <c r="CM730" s="39"/>
      <c r="CN730" s="39"/>
      <c r="CO730" s="39"/>
      <c r="CP730" s="39"/>
      <c r="CQ730" s="39"/>
      <c r="CR730" s="39"/>
      <c r="CS730" s="39"/>
      <c r="CT730" s="39"/>
      <c r="CU730" s="39"/>
      <c r="CV730" s="39"/>
      <c r="CW730" s="39"/>
      <c r="CX730" s="39"/>
      <c r="CY730" s="39"/>
      <c r="CZ730" s="39"/>
      <c r="DA730" s="39"/>
      <c r="DB730" s="39"/>
      <c r="DC730" s="39"/>
      <c r="DD730" s="39"/>
      <c r="DE730" s="39"/>
      <c r="DF730" s="39"/>
      <c r="DG730" s="39"/>
      <c r="DH730" s="39"/>
      <c r="DI730" s="39"/>
      <c r="DJ730" s="39"/>
      <c r="DK730" s="39"/>
      <c r="DL730" s="39"/>
      <c r="DM730" s="39"/>
      <c r="DN730" s="39"/>
      <c r="DO730" s="39"/>
      <c r="DP730" s="39"/>
      <c r="DQ730" s="39"/>
      <c r="DR730" s="39"/>
      <c r="DS730" s="39"/>
      <c r="DT730" s="39"/>
      <c r="DU730" s="39"/>
      <c r="DV730" s="39"/>
      <c r="DW730" s="39"/>
      <c r="DX730" s="39"/>
      <c r="DY730" s="39"/>
      <c r="DZ730" s="39"/>
      <c r="EA730" s="39"/>
      <c r="EB730" s="39"/>
      <c r="EC730" s="39"/>
      <c r="ED730" s="39"/>
      <c r="EE730" s="39"/>
      <c r="EF730" s="39"/>
      <c r="EG730" s="39"/>
      <c r="EH730" s="39"/>
      <c r="EI730" s="39"/>
      <c r="EJ730" s="39"/>
      <c r="EK730" s="39"/>
      <c r="EL730" s="39"/>
      <c r="EM730" s="39"/>
      <c r="EN730" s="39"/>
      <c r="EO730" s="39"/>
      <c r="EP730" s="39"/>
      <c r="EQ730" s="39"/>
    </row>
    <row r="731" spans="1:147" s="61" customFormat="1" ht="17.850000000000001" customHeight="1" x14ac:dyDescent="0.3">
      <c r="A731" s="64"/>
      <c r="B731" s="64"/>
      <c r="C731" s="36" t="s">
        <v>570</v>
      </c>
      <c r="D731" s="34">
        <f>+ROUND(G731*0.3,1)</f>
        <v>54660</v>
      </c>
      <c r="E731" s="34">
        <f>+ROUND(G731*0.7,1)</f>
        <v>127540</v>
      </c>
      <c r="F731" s="34">
        <f>+G731</f>
        <v>182200</v>
      </c>
      <c r="G731" s="34">
        <v>182200</v>
      </c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  <c r="AL731" s="39"/>
      <c r="AM731" s="39"/>
      <c r="AN731" s="39"/>
      <c r="AO731" s="39"/>
      <c r="AP731" s="39"/>
      <c r="AQ731" s="39"/>
      <c r="AR731" s="39"/>
      <c r="AS731" s="39"/>
      <c r="AT731" s="39"/>
      <c r="AU731" s="39"/>
      <c r="AV731" s="39"/>
      <c r="AW731" s="39"/>
      <c r="AX731" s="39"/>
      <c r="AY731" s="39"/>
      <c r="AZ731" s="39"/>
      <c r="BA731" s="39"/>
      <c r="BB731" s="39"/>
      <c r="BC731" s="39"/>
      <c r="BD731" s="39"/>
      <c r="BE731" s="39"/>
      <c r="BF731" s="39"/>
      <c r="BG731" s="39"/>
      <c r="BH731" s="39"/>
      <c r="BI731" s="39"/>
      <c r="BJ731" s="39"/>
      <c r="BK731" s="39"/>
      <c r="BL731" s="39"/>
      <c r="BM731" s="39"/>
      <c r="BN731" s="39"/>
      <c r="BO731" s="39"/>
      <c r="BP731" s="39"/>
      <c r="BQ731" s="39"/>
      <c r="BR731" s="39"/>
      <c r="BS731" s="39"/>
      <c r="BT731" s="39"/>
      <c r="BU731" s="39"/>
      <c r="BV731" s="39"/>
      <c r="BW731" s="39"/>
      <c r="BX731" s="39"/>
      <c r="BY731" s="39"/>
      <c r="BZ731" s="39"/>
      <c r="CA731" s="39"/>
      <c r="CB731" s="39"/>
      <c r="CC731" s="39"/>
      <c r="CD731" s="39"/>
      <c r="CE731" s="39"/>
      <c r="CF731" s="39"/>
      <c r="CG731" s="39"/>
      <c r="CH731" s="39"/>
      <c r="CI731" s="39"/>
      <c r="CJ731" s="39"/>
      <c r="CK731" s="39"/>
      <c r="CL731" s="39"/>
      <c r="CM731" s="39"/>
      <c r="CN731" s="39"/>
      <c r="CO731" s="39"/>
      <c r="CP731" s="39"/>
      <c r="CQ731" s="39"/>
      <c r="CR731" s="39"/>
      <c r="CS731" s="39"/>
      <c r="CT731" s="39"/>
      <c r="CU731" s="39"/>
      <c r="CV731" s="39"/>
      <c r="CW731" s="39"/>
      <c r="CX731" s="39"/>
      <c r="CY731" s="39"/>
      <c r="CZ731" s="39"/>
      <c r="DA731" s="39"/>
      <c r="DB731" s="39"/>
      <c r="DC731" s="39"/>
      <c r="DD731" s="39"/>
      <c r="DE731" s="39"/>
      <c r="DF731" s="39"/>
      <c r="DG731" s="39"/>
      <c r="DH731" s="39"/>
      <c r="DI731" s="39"/>
      <c r="DJ731" s="39"/>
      <c r="DK731" s="39"/>
      <c r="DL731" s="39"/>
      <c r="DM731" s="39"/>
      <c r="DN731" s="39"/>
      <c r="DO731" s="39"/>
      <c r="DP731" s="39"/>
      <c r="DQ731" s="39"/>
      <c r="DR731" s="39"/>
      <c r="DS731" s="39"/>
      <c r="DT731" s="39"/>
      <c r="DU731" s="39"/>
      <c r="DV731" s="39"/>
      <c r="DW731" s="39"/>
      <c r="DX731" s="39"/>
      <c r="DY731" s="39"/>
      <c r="DZ731" s="39"/>
      <c r="EA731" s="39"/>
      <c r="EB731" s="39"/>
      <c r="EC731" s="39"/>
      <c r="ED731" s="39"/>
      <c r="EE731" s="39"/>
      <c r="EF731" s="39"/>
      <c r="EG731" s="39"/>
      <c r="EH731" s="39"/>
      <c r="EI731" s="39"/>
      <c r="EJ731" s="39"/>
      <c r="EK731" s="39"/>
      <c r="EL731" s="39"/>
      <c r="EM731" s="39"/>
      <c r="EN731" s="39"/>
      <c r="EO731" s="39"/>
      <c r="EP731" s="39"/>
      <c r="EQ731" s="39"/>
    </row>
    <row r="732" spans="1:147" s="54" customFormat="1" ht="17.850000000000001" customHeight="1" x14ac:dyDescent="0.3">
      <c r="A732" s="42"/>
      <c r="B732" s="42"/>
      <c r="C732" s="36" t="s">
        <v>383</v>
      </c>
      <c r="D732" s="34">
        <f>SUM(D733:D737)</f>
        <v>282595.8</v>
      </c>
      <c r="E732" s="34">
        <f t="shared" ref="E732:G732" si="230">SUM(E733:E737)</f>
        <v>466769.2</v>
      </c>
      <c r="F732" s="34">
        <f t="shared" si="230"/>
        <v>523210.80000000005</v>
      </c>
      <c r="G732" s="34">
        <f t="shared" si="230"/>
        <v>579652.4</v>
      </c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  <c r="AL732" s="39"/>
      <c r="AM732" s="39"/>
      <c r="AN732" s="39"/>
      <c r="AO732" s="39"/>
      <c r="AP732" s="39"/>
      <c r="AQ732" s="39"/>
      <c r="AR732" s="39"/>
      <c r="AS732" s="39"/>
      <c r="AT732" s="39"/>
      <c r="AU732" s="39"/>
      <c r="AV732" s="39"/>
      <c r="AW732" s="39"/>
      <c r="AX732" s="39"/>
      <c r="AY732" s="39"/>
      <c r="AZ732" s="39"/>
      <c r="BA732" s="39"/>
      <c r="BB732" s="39"/>
      <c r="BC732" s="39"/>
      <c r="BD732" s="39"/>
      <c r="BE732" s="39"/>
      <c r="BF732" s="39"/>
      <c r="BG732" s="39"/>
      <c r="BH732" s="39"/>
      <c r="BI732" s="39"/>
      <c r="BJ732" s="39"/>
      <c r="BK732" s="39"/>
      <c r="BL732" s="39"/>
      <c r="BM732" s="39"/>
      <c r="BN732" s="39"/>
      <c r="BO732" s="39"/>
      <c r="BP732" s="39"/>
      <c r="BQ732" s="39"/>
      <c r="BR732" s="39"/>
      <c r="BS732" s="39"/>
      <c r="BT732" s="39"/>
      <c r="BU732" s="39"/>
      <c r="BV732" s="39"/>
      <c r="BW732" s="39"/>
      <c r="BX732" s="39"/>
      <c r="BY732" s="39"/>
      <c r="BZ732" s="39"/>
      <c r="CA732" s="39"/>
      <c r="CB732" s="39"/>
      <c r="CC732" s="39"/>
      <c r="CD732" s="39"/>
      <c r="CE732" s="39"/>
      <c r="CF732" s="39"/>
      <c r="CG732" s="39"/>
      <c r="CH732" s="39"/>
      <c r="CI732" s="39"/>
      <c r="CJ732" s="39"/>
      <c r="CK732" s="39"/>
      <c r="CL732" s="39"/>
      <c r="CM732" s="39"/>
      <c r="CN732" s="39"/>
      <c r="CO732" s="39"/>
      <c r="CP732" s="39"/>
      <c r="CQ732" s="39"/>
      <c r="CR732" s="39"/>
      <c r="CS732" s="39"/>
      <c r="CT732" s="39"/>
      <c r="CU732" s="39"/>
      <c r="CV732" s="39"/>
      <c r="CW732" s="39"/>
      <c r="CX732" s="39"/>
      <c r="CY732" s="39"/>
      <c r="CZ732" s="39"/>
      <c r="DA732" s="39"/>
      <c r="DB732" s="39"/>
      <c r="DC732" s="39"/>
      <c r="DD732" s="39"/>
      <c r="DE732" s="39"/>
      <c r="DF732" s="39"/>
      <c r="DG732" s="39"/>
      <c r="DH732" s="39"/>
      <c r="DI732" s="39"/>
      <c r="DJ732" s="39"/>
      <c r="DK732" s="39"/>
      <c r="DL732" s="39"/>
      <c r="DM732" s="39"/>
      <c r="DN732" s="39"/>
      <c r="DO732" s="39"/>
      <c r="DP732" s="39"/>
      <c r="DQ732" s="39"/>
      <c r="DR732" s="39"/>
      <c r="DS732" s="39"/>
      <c r="DT732" s="39"/>
      <c r="DU732" s="39"/>
      <c r="DV732" s="39"/>
      <c r="DW732" s="39"/>
      <c r="DX732" s="39"/>
      <c r="DY732" s="39"/>
      <c r="DZ732" s="39"/>
      <c r="EA732" s="39"/>
      <c r="EB732" s="39"/>
      <c r="EC732" s="39"/>
      <c r="ED732" s="39"/>
      <c r="EE732" s="39"/>
      <c r="EF732" s="39"/>
      <c r="EG732" s="39"/>
      <c r="EH732" s="39"/>
      <c r="EI732" s="39"/>
      <c r="EJ732" s="39"/>
      <c r="EK732" s="39"/>
      <c r="EL732" s="39"/>
      <c r="EM732" s="39"/>
      <c r="EN732" s="39"/>
      <c r="EO732" s="39"/>
      <c r="EP732" s="39"/>
      <c r="EQ732" s="39"/>
    </row>
    <row r="733" spans="1:147" s="61" customFormat="1" ht="33" x14ac:dyDescent="0.3">
      <c r="A733" s="90"/>
      <c r="B733" s="90"/>
      <c r="C733" s="36" t="s">
        <v>571</v>
      </c>
      <c r="D733" s="34">
        <f>+ROUND(G733*0.5,1)</f>
        <v>51430</v>
      </c>
      <c r="E733" s="34">
        <f>+G733</f>
        <v>102860</v>
      </c>
      <c r="F733" s="34">
        <f>+G733</f>
        <v>102860</v>
      </c>
      <c r="G733" s="34">
        <v>102860</v>
      </c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  <c r="AL733" s="39"/>
      <c r="AM733" s="39"/>
      <c r="AN733" s="39"/>
      <c r="AO733" s="39"/>
      <c r="AP733" s="39"/>
      <c r="AQ733" s="39"/>
      <c r="AR733" s="39"/>
      <c r="AS733" s="39"/>
      <c r="AT733" s="39"/>
      <c r="AU733" s="39"/>
      <c r="AV733" s="39"/>
      <c r="AW733" s="39"/>
      <c r="AX733" s="39"/>
      <c r="AY733" s="39"/>
      <c r="AZ733" s="39"/>
      <c r="BA733" s="39"/>
      <c r="BB733" s="39"/>
      <c r="BC733" s="39"/>
      <c r="BD733" s="39"/>
      <c r="BE733" s="39"/>
      <c r="BF733" s="39"/>
      <c r="BG733" s="39"/>
      <c r="BH733" s="39"/>
      <c r="BI733" s="39"/>
      <c r="BJ733" s="39"/>
      <c r="BK733" s="39"/>
      <c r="BL733" s="39"/>
      <c r="BM733" s="39"/>
      <c r="BN733" s="39"/>
      <c r="BO733" s="39"/>
      <c r="BP733" s="39"/>
      <c r="BQ733" s="39"/>
      <c r="BR733" s="39"/>
      <c r="BS733" s="39"/>
      <c r="BT733" s="39"/>
      <c r="BU733" s="39"/>
      <c r="BV733" s="39"/>
      <c r="BW733" s="39"/>
      <c r="BX733" s="39"/>
      <c r="BY733" s="39"/>
      <c r="BZ733" s="39"/>
      <c r="CA733" s="39"/>
      <c r="CB733" s="39"/>
      <c r="CC733" s="39"/>
      <c r="CD733" s="39"/>
      <c r="CE733" s="39"/>
      <c r="CF733" s="39"/>
      <c r="CG733" s="39"/>
      <c r="CH733" s="39"/>
      <c r="CI733" s="39"/>
      <c r="CJ733" s="39"/>
      <c r="CK733" s="39"/>
      <c r="CL733" s="39"/>
      <c r="CM733" s="39"/>
      <c r="CN733" s="39"/>
      <c r="CO733" s="39"/>
      <c r="CP733" s="39"/>
      <c r="CQ733" s="39"/>
      <c r="CR733" s="39"/>
      <c r="CS733" s="39"/>
      <c r="CT733" s="39"/>
      <c r="CU733" s="39"/>
      <c r="CV733" s="39"/>
      <c r="CW733" s="39"/>
      <c r="CX733" s="39"/>
      <c r="CY733" s="39"/>
      <c r="CZ733" s="39"/>
      <c r="DA733" s="39"/>
      <c r="DB733" s="39"/>
      <c r="DC733" s="39"/>
      <c r="DD733" s="39"/>
      <c r="DE733" s="39"/>
      <c r="DF733" s="39"/>
      <c r="DG733" s="39"/>
      <c r="DH733" s="39"/>
      <c r="DI733" s="39"/>
      <c r="DJ733" s="39"/>
      <c r="DK733" s="39"/>
      <c r="DL733" s="39"/>
      <c r="DM733" s="39"/>
      <c r="DN733" s="39"/>
      <c r="DO733" s="39"/>
      <c r="DP733" s="39"/>
      <c r="DQ733" s="39"/>
      <c r="DR733" s="39"/>
      <c r="DS733" s="39"/>
      <c r="DT733" s="39"/>
      <c r="DU733" s="39"/>
      <c r="DV733" s="39"/>
      <c r="DW733" s="39"/>
      <c r="DX733" s="39"/>
      <c r="DY733" s="39"/>
      <c r="DZ733" s="39"/>
      <c r="EA733" s="39"/>
      <c r="EB733" s="39"/>
      <c r="EC733" s="39"/>
      <c r="ED733" s="39"/>
      <c r="EE733" s="39"/>
      <c r="EF733" s="39"/>
      <c r="EG733" s="39"/>
      <c r="EH733" s="39"/>
      <c r="EI733" s="39"/>
      <c r="EJ733" s="39"/>
      <c r="EK733" s="39"/>
      <c r="EL733" s="39"/>
      <c r="EM733" s="39"/>
      <c r="EN733" s="39"/>
      <c r="EO733" s="39"/>
      <c r="EP733" s="39"/>
      <c r="EQ733" s="39"/>
    </row>
    <row r="734" spans="1:147" s="61" customFormat="1" ht="17.25" x14ac:dyDescent="0.3">
      <c r="A734" s="89"/>
      <c r="B734" s="89"/>
      <c r="C734" s="36" t="s">
        <v>572</v>
      </c>
      <c r="D734" s="34">
        <f>+ROUND(G734*0.5,1)</f>
        <v>48081</v>
      </c>
      <c r="E734" s="34">
        <f>+G734</f>
        <v>96162</v>
      </c>
      <c r="F734" s="34">
        <f t="shared" ref="F734:F736" si="231">+G734</f>
        <v>96162</v>
      </c>
      <c r="G734" s="34">
        <v>96162</v>
      </c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  <c r="AL734" s="39"/>
      <c r="AM734" s="39"/>
      <c r="AN734" s="39"/>
      <c r="AO734" s="39"/>
      <c r="AP734" s="39"/>
      <c r="AQ734" s="39"/>
      <c r="AR734" s="39"/>
      <c r="AS734" s="39"/>
      <c r="AT734" s="39"/>
      <c r="AU734" s="39"/>
      <c r="AV734" s="39"/>
      <c r="AW734" s="39"/>
      <c r="AX734" s="39"/>
      <c r="AY734" s="39"/>
      <c r="AZ734" s="39"/>
      <c r="BA734" s="39"/>
      <c r="BB734" s="39"/>
      <c r="BC734" s="39"/>
      <c r="BD734" s="39"/>
      <c r="BE734" s="39"/>
      <c r="BF734" s="39"/>
      <c r="BG734" s="39"/>
      <c r="BH734" s="39"/>
      <c r="BI734" s="39"/>
      <c r="BJ734" s="39"/>
      <c r="BK734" s="39"/>
      <c r="BL734" s="39"/>
      <c r="BM734" s="39"/>
      <c r="BN734" s="39"/>
      <c r="BO734" s="39"/>
      <c r="BP734" s="39"/>
      <c r="BQ734" s="39"/>
      <c r="BR734" s="39"/>
      <c r="BS734" s="39"/>
      <c r="BT734" s="39"/>
      <c r="BU734" s="39"/>
      <c r="BV734" s="39"/>
      <c r="BW734" s="39"/>
      <c r="BX734" s="39"/>
      <c r="BY734" s="39"/>
      <c r="BZ734" s="39"/>
      <c r="CA734" s="39"/>
      <c r="CB734" s="39"/>
      <c r="CC734" s="39"/>
      <c r="CD734" s="39"/>
      <c r="CE734" s="39"/>
      <c r="CF734" s="39"/>
      <c r="CG734" s="39"/>
      <c r="CH734" s="39"/>
      <c r="CI734" s="39"/>
      <c r="CJ734" s="39"/>
      <c r="CK734" s="39"/>
      <c r="CL734" s="39"/>
      <c r="CM734" s="39"/>
      <c r="CN734" s="39"/>
      <c r="CO734" s="39"/>
      <c r="CP734" s="39"/>
      <c r="CQ734" s="39"/>
      <c r="CR734" s="39"/>
      <c r="CS734" s="39"/>
      <c r="CT734" s="39"/>
      <c r="CU734" s="39"/>
      <c r="CV734" s="39"/>
      <c r="CW734" s="39"/>
      <c r="CX734" s="39"/>
      <c r="CY734" s="39"/>
      <c r="CZ734" s="39"/>
      <c r="DA734" s="39"/>
      <c r="DB734" s="39"/>
      <c r="DC734" s="39"/>
      <c r="DD734" s="39"/>
      <c r="DE734" s="39"/>
      <c r="DF734" s="39"/>
      <c r="DG734" s="39"/>
      <c r="DH734" s="39"/>
      <c r="DI734" s="39"/>
      <c r="DJ734" s="39"/>
      <c r="DK734" s="39"/>
      <c r="DL734" s="39"/>
      <c r="DM734" s="39"/>
      <c r="DN734" s="39"/>
      <c r="DO734" s="39"/>
      <c r="DP734" s="39"/>
      <c r="DQ734" s="39"/>
      <c r="DR734" s="39"/>
      <c r="DS734" s="39"/>
      <c r="DT734" s="39"/>
      <c r="DU734" s="39"/>
      <c r="DV734" s="39"/>
      <c r="DW734" s="39"/>
      <c r="DX734" s="39"/>
      <c r="DY734" s="39"/>
      <c r="DZ734" s="39"/>
      <c r="EA734" s="39"/>
      <c r="EB734" s="39"/>
      <c r="EC734" s="39"/>
      <c r="ED734" s="39"/>
      <c r="EE734" s="39"/>
      <c r="EF734" s="39"/>
      <c r="EG734" s="39"/>
      <c r="EH734" s="39"/>
      <c r="EI734" s="39"/>
      <c r="EJ734" s="39"/>
      <c r="EK734" s="39"/>
      <c r="EL734" s="39"/>
      <c r="EM734" s="39"/>
      <c r="EN734" s="39"/>
      <c r="EO734" s="39"/>
      <c r="EP734" s="39"/>
      <c r="EQ734" s="39"/>
    </row>
    <row r="735" spans="1:147" s="61" customFormat="1" ht="17.25" x14ac:dyDescent="0.3">
      <c r="A735" s="89"/>
      <c r="B735" s="89"/>
      <c r="C735" s="36" t="s">
        <v>573</v>
      </c>
      <c r="D735" s="34">
        <f>+G735</f>
        <v>47145.399999999994</v>
      </c>
      <c r="E735" s="34">
        <f>+G735</f>
        <v>47145.399999999994</v>
      </c>
      <c r="F735" s="34">
        <f t="shared" si="231"/>
        <v>47145.399999999994</v>
      </c>
      <c r="G735" s="34">
        <v>47145.399999999994</v>
      </c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  <c r="AK735" s="39"/>
      <c r="AL735" s="39"/>
      <c r="AM735" s="39"/>
      <c r="AN735" s="39"/>
      <c r="AO735" s="39"/>
      <c r="AP735" s="39"/>
      <c r="AQ735" s="39"/>
      <c r="AR735" s="39"/>
      <c r="AS735" s="39"/>
      <c r="AT735" s="39"/>
      <c r="AU735" s="39"/>
      <c r="AV735" s="39"/>
      <c r="AW735" s="39"/>
      <c r="AX735" s="39"/>
      <c r="AY735" s="39"/>
      <c r="AZ735" s="39"/>
      <c r="BA735" s="39"/>
      <c r="BB735" s="39"/>
      <c r="BC735" s="39"/>
      <c r="BD735" s="39"/>
      <c r="BE735" s="39"/>
      <c r="BF735" s="39"/>
      <c r="BG735" s="39"/>
      <c r="BH735" s="39"/>
      <c r="BI735" s="39"/>
      <c r="BJ735" s="39"/>
      <c r="BK735" s="39"/>
      <c r="BL735" s="39"/>
      <c r="BM735" s="39"/>
      <c r="BN735" s="39"/>
      <c r="BO735" s="39"/>
      <c r="BP735" s="39"/>
      <c r="BQ735" s="39"/>
      <c r="BR735" s="39"/>
      <c r="BS735" s="39"/>
      <c r="BT735" s="39"/>
      <c r="BU735" s="39"/>
      <c r="BV735" s="39"/>
      <c r="BW735" s="39"/>
      <c r="BX735" s="39"/>
      <c r="BY735" s="39"/>
      <c r="BZ735" s="39"/>
      <c r="CA735" s="39"/>
      <c r="CB735" s="39"/>
      <c r="CC735" s="39"/>
      <c r="CD735" s="39"/>
      <c r="CE735" s="39"/>
      <c r="CF735" s="39"/>
      <c r="CG735" s="39"/>
      <c r="CH735" s="39"/>
      <c r="CI735" s="39"/>
      <c r="CJ735" s="39"/>
      <c r="CK735" s="39"/>
      <c r="CL735" s="39"/>
      <c r="CM735" s="39"/>
      <c r="CN735" s="39"/>
      <c r="CO735" s="39"/>
      <c r="CP735" s="39"/>
      <c r="CQ735" s="39"/>
      <c r="CR735" s="39"/>
      <c r="CS735" s="39"/>
      <c r="CT735" s="39"/>
      <c r="CU735" s="39"/>
      <c r="CV735" s="39"/>
      <c r="CW735" s="39"/>
      <c r="CX735" s="39"/>
      <c r="CY735" s="39"/>
      <c r="CZ735" s="39"/>
      <c r="DA735" s="39"/>
      <c r="DB735" s="39"/>
      <c r="DC735" s="39"/>
      <c r="DD735" s="39"/>
      <c r="DE735" s="39"/>
      <c r="DF735" s="39"/>
      <c r="DG735" s="39"/>
      <c r="DH735" s="39"/>
      <c r="DI735" s="39"/>
      <c r="DJ735" s="39"/>
      <c r="DK735" s="39"/>
      <c r="DL735" s="39"/>
      <c r="DM735" s="39"/>
      <c r="DN735" s="39"/>
      <c r="DO735" s="39"/>
      <c r="DP735" s="39"/>
      <c r="DQ735" s="39"/>
      <c r="DR735" s="39"/>
      <c r="DS735" s="39"/>
      <c r="DT735" s="39"/>
      <c r="DU735" s="39"/>
      <c r="DV735" s="39"/>
      <c r="DW735" s="39"/>
      <c r="DX735" s="39"/>
      <c r="DY735" s="39"/>
      <c r="DZ735" s="39"/>
      <c r="EA735" s="39"/>
      <c r="EB735" s="39"/>
      <c r="EC735" s="39"/>
      <c r="ED735" s="39"/>
      <c r="EE735" s="39"/>
      <c r="EF735" s="39"/>
      <c r="EG735" s="39"/>
      <c r="EH735" s="39"/>
      <c r="EI735" s="39"/>
      <c r="EJ735" s="39"/>
      <c r="EK735" s="39"/>
      <c r="EL735" s="39"/>
      <c r="EM735" s="39"/>
      <c r="EN735" s="39"/>
      <c r="EO735" s="39"/>
      <c r="EP735" s="39"/>
      <c r="EQ735" s="39"/>
    </row>
    <row r="736" spans="1:147" s="61" customFormat="1" ht="17.25" x14ac:dyDescent="0.3">
      <c r="A736" s="89"/>
      <c r="B736" s="89"/>
      <c r="C736" s="36" t="s">
        <v>574</v>
      </c>
      <c r="D736" s="34">
        <f>+G736</f>
        <v>51277</v>
      </c>
      <c r="E736" s="34">
        <f>+G736</f>
        <v>51277</v>
      </c>
      <c r="F736" s="34">
        <f t="shared" si="231"/>
        <v>51277</v>
      </c>
      <c r="G736" s="34">
        <v>51277</v>
      </c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  <c r="AL736" s="39"/>
      <c r="AM736" s="39"/>
      <c r="AN736" s="39"/>
      <c r="AO736" s="39"/>
      <c r="AP736" s="39"/>
      <c r="AQ736" s="39"/>
      <c r="AR736" s="39"/>
      <c r="AS736" s="39"/>
      <c r="AT736" s="39"/>
      <c r="AU736" s="39"/>
      <c r="AV736" s="39"/>
      <c r="AW736" s="39"/>
      <c r="AX736" s="39"/>
      <c r="AY736" s="39"/>
      <c r="AZ736" s="39"/>
      <c r="BA736" s="39"/>
      <c r="BB736" s="39"/>
      <c r="BC736" s="39"/>
      <c r="BD736" s="39"/>
      <c r="BE736" s="39"/>
      <c r="BF736" s="39"/>
      <c r="BG736" s="39"/>
      <c r="BH736" s="39"/>
      <c r="BI736" s="39"/>
      <c r="BJ736" s="39"/>
      <c r="BK736" s="39"/>
      <c r="BL736" s="39"/>
      <c r="BM736" s="39"/>
      <c r="BN736" s="39"/>
      <c r="BO736" s="39"/>
      <c r="BP736" s="39"/>
      <c r="BQ736" s="39"/>
      <c r="BR736" s="39"/>
      <c r="BS736" s="39"/>
      <c r="BT736" s="39"/>
      <c r="BU736" s="39"/>
      <c r="BV736" s="39"/>
      <c r="BW736" s="39"/>
      <c r="BX736" s="39"/>
      <c r="BY736" s="39"/>
      <c r="BZ736" s="39"/>
      <c r="CA736" s="39"/>
      <c r="CB736" s="39"/>
      <c r="CC736" s="39"/>
      <c r="CD736" s="39"/>
      <c r="CE736" s="39"/>
      <c r="CF736" s="39"/>
      <c r="CG736" s="39"/>
      <c r="CH736" s="39"/>
      <c r="CI736" s="39"/>
      <c r="CJ736" s="39"/>
      <c r="CK736" s="39"/>
      <c r="CL736" s="39"/>
      <c r="CM736" s="39"/>
      <c r="CN736" s="39"/>
      <c r="CO736" s="39"/>
      <c r="CP736" s="39"/>
      <c r="CQ736" s="39"/>
      <c r="CR736" s="39"/>
      <c r="CS736" s="39"/>
      <c r="CT736" s="39"/>
      <c r="CU736" s="39"/>
      <c r="CV736" s="39"/>
      <c r="CW736" s="39"/>
      <c r="CX736" s="39"/>
      <c r="CY736" s="39"/>
      <c r="CZ736" s="39"/>
      <c r="DA736" s="39"/>
      <c r="DB736" s="39"/>
      <c r="DC736" s="39"/>
      <c r="DD736" s="39"/>
      <c r="DE736" s="39"/>
      <c r="DF736" s="39"/>
      <c r="DG736" s="39"/>
      <c r="DH736" s="39"/>
      <c r="DI736" s="39"/>
      <c r="DJ736" s="39"/>
      <c r="DK736" s="39"/>
      <c r="DL736" s="39"/>
      <c r="DM736" s="39"/>
      <c r="DN736" s="39"/>
      <c r="DO736" s="39"/>
      <c r="DP736" s="39"/>
      <c r="DQ736" s="39"/>
      <c r="DR736" s="39"/>
      <c r="DS736" s="39"/>
      <c r="DT736" s="39"/>
      <c r="DU736" s="39"/>
      <c r="DV736" s="39"/>
      <c r="DW736" s="39"/>
      <c r="DX736" s="39"/>
      <c r="DY736" s="39"/>
      <c r="DZ736" s="39"/>
      <c r="EA736" s="39"/>
      <c r="EB736" s="39"/>
      <c r="EC736" s="39"/>
      <c r="ED736" s="39"/>
      <c r="EE736" s="39"/>
      <c r="EF736" s="39"/>
      <c r="EG736" s="39"/>
      <c r="EH736" s="39"/>
      <c r="EI736" s="39"/>
      <c r="EJ736" s="39"/>
      <c r="EK736" s="39"/>
      <c r="EL736" s="39"/>
      <c r="EM736" s="39"/>
      <c r="EN736" s="39"/>
      <c r="EO736" s="39"/>
      <c r="EP736" s="39"/>
      <c r="EQ736" s="39"/>
    </row>
    <row r="737" spans="1:147" s="61" customFormat="1" ht="33" x14ac:dyDescent="0.3">
      <c r="A737" s="92"/>
      <c r="B737" s="92"/>
      <c r="C737" s="36" t="s">
        <v>575</v>
      </c>
      <c r="D737" s="34">
        <f>+ROUND(G737*0.3,1)</f>
        <v>84662.399999999994</v>
      </c>
      <c r="E737" s="34">
        <f>+ROUND(G737*0.6,1)</f>
        <v>169324.79999999999</v>
      </c>
      <c r="F737" s="34">
        <f>+ROUND(G737*0.8,1)</f>
        <v>225766.39999999999</v>
      </c>
      <c r="G737" s="34">
        <v>282208</v>
      </c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  <c r="AL737" s="39"/>
      <c r="AM737" s="39"/>
      <c r="AN737" s="39"/>
      <c r="AO737" s="39"/>
      <c r="AP737" s="39"/>
      <c r="AQ737" s="39"/>
      <c r="AR737" s="39"/>
      <c r="AS737" s="39"/>
      <c r="AT737" s="39"/>
      <c r="AU737" s="39"/>
      <c r="AV737" s="39"/>
      <c r="AW737" s="39"/>
      <c r="AX737" s="39"/>
      <c r="AY737" s="39"/>
      <c r="AZ737" s="39"/>
      <c r="BA737" s="39"/>
      <c r="BB737" s="39"/>
      <c r="BC737" s="39"/>
      <c r="BD737" s="39"/>
      <c r="BE737" s="39"/>
      <c r="BF737" s="39"/>
      <c r="BG737" s="39"/>
      <c r="BH737" s="39"/>
      <c r="BI737" s="39"/>
      <c r="BJ737" s="39"/>
      <c r="BK737" s="39"/>
      <c r="BL737" s="39"/>
      <c r="BM737" s="39"/>
      <c r="BN737" s="39"/>
      <c r="BO737" s="39"/>
      <c r="BP737" s="39"/>
      <c r="BQ737" s="39"/>
      <c r="BR737" s="39"/>
      <c r="BS737" s="39"/>
      <c r="BT737" s="39"/>
      <c r="BU737" s="39"/>
      <c r="BV737" s="39"/>
      <c r="BW737" s="39"/>
      <c r="BX737" s="39"/>
      <c r="BY737" s="39"/>
      <c r="BZ737" s="39"/>
      <c r="CA737" s="39"/>
      <c r="CB737" s="39"/>
      <c r="CC737" s="39"/>
      <c r="CD737" s="39"/>
      <c r="CE737" s="39"/>
      <c r="CF737" s="39"/>
      <c r="CG737" s="39"/>
      <c r="CH737" s="39"/>
      <c r="CI737" s="39"/>
      <c r="CJ737" s="39"/>
      <c r="CK737" s="39"/>
      <c r="CL737" s="39"/>
      <c r="CM737" s="39"/>
      <c r="CN737" s="39"/>
      <c r="CO737" s="39"/>
      <c r="CP737" s="39"/>
      <c r="CQ737" s="39"/>
      <c r="CR737" s="39"/>
      <c r="CS737" s="39"/>
      <c r="CT737" s="39"/>
      <c r="CU737" s="39"/>
      <c r="CV737" s="39"/>
      <c r="CW737" s="39"/>
      <c r="CX737" s="39"/>
      <c r="CY737" s="39"/>
      <c r="CZ737" s="39"/>
      <c r="DA737" s="39"/>
      <c r="DB737" s="39"/>
      <c r="DC737" s="39"/>
      <c r="DD737" s="39"/>
      <c r="DE737" s="39"/>
      <c r="DF737" s="39"/>
      <c r="DG737" s="39"/>
      <c r="DH737" s="39"/>
      <c r="DI737" s="39"/>
      <c r="DJ737" s="39"/>
      <c r="DK737" s="39"/>
      <c r="DL737" s="39"/>
      <c r="DM737" s="39"/>
      <c r="DN737" s="39"/>
      <c r="DO737" s="39"/>
      <c r="DP737" s="39"/>
      <c r="DQ737" s="39"/>
      <c r="DR737" s="39"/>
      <c r="DS737" s="39"/>
      <c r="DT737" s="39"/>
      <c r="DU737" s="39"/>
      <c r="DV737" s="39"/>
      <c r="DW737" s="39"/>
      <c r="DX737" s="39"/>
      <c r="DY737" s="39"/>
      <c r="DZ737" s="39"/>
      <c r="EA737" s="39"/>
      <c r="EB737" s="39"/>
      <c r="EC737" s="39"/>
      <c r="ED737" s="39"/>
      <c r="EE737" s="39"/>
      <c r="EF737" s="39"/>
      <c r="EG737" s="39"/>
      <c r="EH737" s="39"/>
      <c r="EI737" s="39"/>
      <c r="EJ737" s="39"/>
      <c r="EK737" s="39"/>
      <c r="EL737" s="39"/>
      <c r="EM737" s="39"/>
      <c r="EN737" s="39"/>
      <c r="EO737" s="39"/>
      <c r="EP737" s="39"/>
      <c r="EQ737" s="39"/>
    </row>
    <row r="738" spans="1:147" s="54" customFormat="1" ht="17.850000000000001" customHeight="1" x14ac:dyDescent="0.3">
      <c r="A738" s="42"/>
      <c r="B738" s="42"/>
      <c r="C738" s="36" t="s">
        <v>387</v>
      </c>
      <c r="D738" s="34">
        <f>SUM(D739:D744)</f>
        <v>428680.20000000007</v>
      </c>
      <c r="E738" s="34">
        <f t="shared" ref="E738:G738" si="232">SUM(E739:E744)</f>
        <v>740948.2</v>
      </c>
      <c r="F738" s="34">
        <f t="shared" si="232"/>
        <v>869418.8</v>
      </c>
      <c r="G738" s="34">
        <f t="shared" si="232"/>
        <v>869418.8</v>
      </c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  <c r="AK738" s="39"/>
      <c r="AL738" s="39"/>
      <c r="AM738" s="39"/>
      <c r="AN738" s="39"/>
      <c r="AO738" s="39"/>
      <c r="AP738" s="39"/>
      <c r="AQ738" s="39"/>
      <c r="AR738" s="39"/>
      <c r="AS738" s="39"/>
      <c r="AT738" s="39"/>
      <c r="AU738" s="39"/>
      <c r="AV738" s="39"/>
      <c r="AW738" s="39"/>
      <c r="AX738" s="39"/>
      <c r="AY738" s="39"/>
      <c r="AZ738" s="39"/>
      <c r="BA738" s="39"/>
      <c r="BB738" s="39"/>
      <c r="BC738" s="39"/>
      <c r="BD738" s="39"/>
      <c r="BE738" s="39"/>
      <c r="BF738" s="39"/>
      <c r="BG738" s="39"/>
      <c r="BH738" s="39"/>
      <c r="BI738" s="39"/>
      <c r="BJ738" s="39"/>
      <c r="BK738" s="39"/>
      <c r="BL738" s="39"/>
      <c r="BM738" s="39"/>
      <c r="BN738" s="39"/>
      <c r="BO738" s="39"/>
      <c r="BP738" s="39"/>
      <c r="BQ738" s="39"/>
      <c r="BR738" s="39"/>
      <c r="BS738" s="39"/>
      <c r="BT738" s="39"/>
      <c r="BU738" s="39"/>
      <c r="BV738" s="39"/>
      <c r="BW738" s="39"/>
      <c r="BX738" s="39"/>
      <c r="BY738" s="39"/>
      <c r="BZ738" s="39"/>
      <c r="CA738" s="39"/>
      <c r="CB738" s="39"/>
      <c r="CC738" s="39"/>
      <c r="CD738" s="39"/>
      <c r="CE738" s="39"/>
      <c r="CF738" s="39"/>
      <c r="CG738" s="39"/>
      <c r="CH738" s="39"/>
      <c r="CI738" s="39"/>
      <c r="CJ738" s="39"/>
      <c r="CK738" s="39"/>
      <c r="CL738" s="39"/>
      <c r="CM738" s="39"/>
      <c r="CN738" s="39"/>
      <c r="CO738" s="39"/>
      <c r="CP738" s="39"/>
      <c r="CQ738" s="39"/>
      <c r="CR738" s="39"/>
      <c r="CS738" s="39"/>
      <c r="CT738" s="39"/>
      <c r="CU738" s="39"/>
      <c r="CV738" s="39"/>
      <c r="CW738" s="39"/>
      <c r="CX738" s="39"/>
      <c r="CY738" s="39"/>
      <c r="CZ738" s="39"/>
      <c r="DA738" s="39"/>
      <c r="DB738" s="39"/>
      <c r="DC738" s="39"/>
      <c r="DD738" s="39"/>
      <c r="DE738" s="39"/>
      <c r="DF738" s="39"/>
      <c r="DG738" s="39"/>
      <c r="DH738" s="39"/>
      <c r="DI738" s="39"/>
      <c r="DJ738" s="39"/>
      <c r="DK738" s="39"/>
      <c r="DL738" s="39"/>
      <c r="DM738" s="39"/>
      <c r="DN738" s="39"/>
      <c r="DO738" s="39"/>
      <c r="DP738" s="39"/>
      <c r="DQ738" s="39"/>
      <c r="DR738" s="39"/>
      <c r="DS738" s="39"/>
      <c r="DT738" s="39"/>
      <c r="DU738" s="39"/>
      <c r="DV738" s="39"/>
      <c r="DW738" s="39"/>
      <c r="DX738" s="39"/>
      <c r="DY738" s="39"/>
      <c r="DZ738" s="39"/>
      <c r="EA738" s="39"/>
      <c r="EB738" s="39"/>
      <c r="EC738" s="39"/>
      <c r="ED738" s="39"/>
      <c r="EE738" s="39"/>
      <c r="EF738" s="39"/>
      <c r="EG738" s="39"/>
      <c r="EH738" s="39"/>
      <c r="EI738" s="39"/>
      <c r="EJ738" s="39"/>
      <c r="EK738" s="39"/>
      <c r="EL738" s="39"/>
      <c r="EM738" s="39"/>
      <c r="EN738" s="39"/>
      <c r="EO738" s="39"/>
      <c r="EP738" s="39"/>
      <c r="EQ738" s="39"/>
    </row>
    <row r="739" spans="1:147" s="61" customFormat="1" ht="16.350000000000001" customHeight="1" x14ac:dyDescent="0.3">
      <c r="A739" s="90"/>
      <c r="B739" s="90"/>
      <c r="C739" s="36" t="s">
        <v>576</v>
      </c>
      <c r="D739" s="34">
        <f>+ROUND(G739*0.5,1)</f>
        <v>70080.100000000006</v>
      </c>
      <c r="E739" s="34">
        <f>+G739</f>
        <v>140160.1</v>
      </c>
      <c r="F739" s="34">
        <f>+G739</f>
        <v>140160.1</v>
      </c>
      <c r="G739" s="34">
        <v>140160.1</v>
      </c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  <c r="AL739" s="39"/>
      <c r="AM739" s="39"/>
      <c r="AN739" s="39"/>
      <c r="AO739" s="39"/>
      <c r="AP739" s="39"/>
      <c r="AQ739" s="39"/>
      <c r="AR739" s="39"/>
      <c r="AS739" s="39"/>
      <c r="AT739" s="39"/>
      <c r="AU739" s="39"/>
      <c r="AV739" s="39"/>
      <c r="AW739" s="39"/>
      <c r="AX739" s="39"/>
      <c r="AY739" s="39"/>
      <c r="AZ739" s="39"/>
      <c r="BA739" s="39"/>
      <c r="BB739" s="39"/>
      <c r="BC739" s="39"/>
      <c r="BD739" s="39"/>
      <c r="BE739" s="39"/>
      <c r="BF739" s="39"/>
      <c r="BG739" s="39"/>
      <c r="BH739" s="39"/>
      <c r="BI739" s="39"/>
      <c r="BJ739" s="39"/>
      <c r="BK739" s="39"/>
      <c r="BL739" s="39"/>
      <c r="BM739" s="39"/>
      <c r="BN739" s="39"/>
      <c r="BO739" s="39"/>
      <c r="BP739" s="39"/>
      <c r="BQ739" s="39"/>
      <c r="BR739" s="39"/>
      <c r="BS739" s="39"/>
      <c r="BT739" s="39"/>
      <c r="BU739" s="39"/>
      <c r="BV739" s="39"/>
      <c r="BW739" s="39"/>
      <c r="BX739" s="39"/>
      <c r="BY739" s="39"/>
      <c r="BZ739" s="39"/>
      <c r="CA739" s="39"/>
      <c r="CB739" s="39"/>
      <c r="CC739" s="39"/>
      <c r="CD739" s="39"/>
      <c r="CE739" s="39"/>
      <c r="CF739" s="39"/>
      <c r="CG739" s="39"/>
      <c r="CH739" s="39"/>
      <c r="CI739" s="39"/>
      <c r="CJ739" s="39"/>
      <c r="CK739" s="39"/>
      <c r="CL739" s="39"/>
      <c r="CM739" s="39"/>
      <c r="CN739" s="39"/>
      <c r="CO739" s="39"/>
      <c r="CP739" s="39"/>
      <c r="CQ739" s="39"/>
      <c r="CR739" s="39"/>
      <c r="CS739" s="39"/>
      <c r="CT739" s="39"/>
      <c r="CU739" s="39"/>
      <c r="CV739" s="39"/>
      <c r="CW739" s="39"/>
      <c r="CX739" s="39"/>
      <c r="CY739" s="39"/>
      <c r="CZ739" s="39"/>
      <c r="DA739" s="39"/>
      <c r="DB739" s="39"/>
      <c r="DC739" s="39"/>
      <c r="DD739" s="39"/>
      <c r="DE739" s="39"/>
      <c r="DF739" s="39"/>
      <c r="DG739" s="39"/>
      <c r="DH739" s="39"/>
      <c r="DI739" s="39"/>
      <c r="DJ739" s="39"/>
      <c r="DK739" s="39"/>
      <c r="DL739" s="39"/>
      <c r="DM739" s="39"/>
      <c r="DN739" s="39"/>
      <c r="DO739" s="39"/>
      <c r="DP739" s="39"/>
      <c r="DQ739" s="39"/>
      <c r="DR739" s="39"/>
      <c r="DS739" s="39"/>
      <c r="DT739" s="39"/>
      <c r="DU739" s="39"/>
      <c r="DV739" s="39"/>
      <c r="DW739" s="39"/>
      <c r="DX739" s="39"/>
      <c r="DY739" s="39"/>
      <c r="DZ739" s="39"/>
      <c r="EA739" s="39"/>
      <c r="EB739" s="39"/>
      <c r="EC739" s="39"/>
      <c r="ED739" s="39"/>
      <c r="EE739" s="39"/>
      <c r="EF739" s="39"/>
      <c r="EG739" s="39"/>
      <c r="EH739" s="39"/>
      <c r="EI739" s="39"/>
      <c r="EJ739" s="39"/>
      <c r="EK739" s="39"/>
      <c r="EL739" s="39"/>
      <c r="EM739" s="39"/>
      <c r="EN739" s="39"/>
      <c r="EO739" s="39"/>
      <c r="EP739" s="39"/>
      <c r="EQ739" s="39"/>
    </row>
    <row r="740" spans="1:147" s="61" customFormat="1" ht="16.350000000000001" customHeight="1" x14ac:dyDescent="0.3">
      <c r="A740" s="89"/>
      <c r="B740" s="89"/>
      <c r="C740" s="36" t="s">
        <v>577</v>
      </c>
      <c r="D740" s="34">
        <f>+G740</f>
        <v>75680.800000000003</v>
      </c>
      <c r="E740" s="34">
        <f>+G740</f>
        <v>75680.800000000003</v>
      </c>
      <c r="F740" s="34">
        <f t="shared" ref="F740:F744" si="233">+G740</f>
        <v>75680.800000000003</v>
      </c>
      <c r="G740" s="34">
        <v>75680.800000000003</v>
      </c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  <c r="AL740" s="39"/>
      <c r="AM740" s="39"/>
      <c r="AN740" s="39"/>
      <c r="AO740" s="39"/>
      <c r="AP740" s="39"/>
      <c r="AQ740" s="39"/>
      <c r="AR740" s="39"/>
      <c r="AS740" s="39"/>
      <c r="AT740" s="39"/>
      <c r="AU740" s="39"/>
      <c r="AV740" s="39"/>
      <c r="AW740" s="39"/>
      <c r="AX740" s="39"/>
      <c r="AY740" s="39"/>
      <c r="AZ740" s="39"/>
      <c r="BA740" s="39"/>
      <c r="BB740" s="39"/>
      <c r="BC740" s="39"/>
      <c r="BD740" s="39"/>
      <c r="BE740" s="39"/>
      <c r="BF740" s="39"/>
      <c r="BG740" s="39"/>
      <c r="BH740" s="39"/>
      <c r="BI740" s="39"/>
      <c r="BJ740" s="39"/>
      <c r="BK740" s="39"/>
      <c r="BL740" s="39"/>
      <c r="BM740" s="39"/>
      <c r="BN740" s="39"/>
      <c r="BO740" s="39"/>
      <c r="BP740" s="39"/>
      <c r="BQ740" s="39"/>
      <c r="BR740" s="39"/>
      <c r="BS740" s="39"/>
      <c r="BT740" s="39"/>
      <c r="BU740" s="39"/>
      <c r="BV740" s="39"/>
      <c r="BW740" s="39"/>
      <c r="BX740" s="39"/>
      <c r="BY740" s="39"/>
      <c r="BZ740" s="39"/>
      <c r="CA740" s="39"/>
      <c r="CB740" s="39"/>
      <c r="CC740" s="39"/>
      <c r="CD740" s="39"/>
      <c r="CE740" s="39"/>
      <c r="CF740" s="39"/>
      <c r="CG740" s="39"/>
      <c r="CH740" s="39"/>
      <c r="CI740" s="39"/>
      <c r="CJ740" s="39"/>
      <c r="CK740" s="39"/>
      <c r="CL740" s="39"/>
      <c r="CM740" s="39"/>
      <c r="CN740" s="39"/>
      <c r="CO740" s="39"/>
      <c r="CP740" s="39"/>
      <c r="CQ740" s="39"/>
      <c r="CR740" s="39"/>
      <c r="CS740" s="39"/>
      <c r="CT740" s="39"/>
      <c r="CU740" s="39"/>
      <c r="CV740" s="39"/>
      <c r="CW740" s="39"/>
      <c r="CX740" s="39"/>
      <c r="CY740" s="39"/>
      <c r="CZ740" s="39"/>
      <c r="DA740" s="39"/>
      <c r="DB740" s="39"/>
      <c r="DC740" s="39"/>
      <c r="DD740" s="39"/>
      <c r="DE740" s="39"/>
      <c r="DF740" s="39"/>
      <c r="DG740" s="39"/>
      <c r="DH740" s="39"/>
      <c r="DI740" s="39"/>
      <c r="DJ740" s="39"/>
      <c r="DK740" s="39"/>
      <c r="DL740" s="39"/>
      <c r="DM740" s="39"/>
      <c r="DN740" s="39"/>
      <c r="DO740" s="39"/>
      <c r="DP740" s="39"/>
      <c r="DQ740" s="39"/>
      <c r="DR740" s="39"/>
      <c r="DS740" s="39"/>
      <c r="DT740" s="39"/>
      <c r="DU740" s="39"/>
      <c r="DV740" s="39"/>
      <c r="DW740" s="39"/>
      <c r="DX740" s="39"/>
      <c r="DY740" s="39"/>
      <c r="DZ740" s="39"/>
      <c r="EA740" s="39"/>
      <c r="EB740" s="39"/>
      <c r="EC740" s="39"/>
      <c r="ED740" s="39"/>
      <c r="EE740" s="39"/>
      <c r="EF740" s="39"/>
      <c r="EG740" s="39"/>
      <c r="EH740" s="39"/>
      <c r="EI740" s="39"/>
      <c r="EJ740" s="39"/>
      <c r="EK740" s="39"/>
      <c r="EL740" s="39"/>
      <c r="EM740" s="39"/>
      <c r="EN740" s="39"/>
      <c r="EO740" s="39"/>
      <c r="EP740" s="39"/>
      <c r="EQ740" s="39"/>
    </row>
    <row r="741" spans="1:147" s="61" customFormat="1" ht="16.350000000000001" customHeight="1" x14ac:dyDescent="0.3">
      <c r="A741" s="89"/>
      <c r="B741" s="89"/>
      <c r="C741" s="36" t="s">
        <v>578</v>
      </c>
      <c r="D741" s="34">
        <f t="shared" ref="D741:D743" si="234">+ROUND(G741*0.3,1)</f>
        <v>69928.2</v>
      </c>
      <c r="E741" s="34">
        <f t="shared" ref="E741:E743" si="235">+ROUND(G741*0.7,1)</f>
        <v>163165.79999999999</v>
      </c>
      <c r="F741" s="34">
        <f t="shared" si="233"/>
        <v>233094</v>
      </c>
      <c r="G741" s="34">
        <v>233094</v>
      </c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  <c r="AK741" s="39"/>
      <c r="AL741" s="39"/>
      <c r="AM741" s="39"/>
      <c r="AN741" s="39"/>
      <c r="AO741" s="39"/>
      <c r="AP741" s="39"/>
      <c r="AQ741" s="39"/>
      <c r="AR741" s="39"/>
      <c r="AS741" s="39"/>
      <c r="AT741" s="39"/>
      <c r="AU741" s="39"/>
      <c r="AV741" s="39"/>
      <c r="AW741" s="39"/>
      <c r="AX741" s="39"/>
      <c r="AY741" s="39"/>
      <c r="AZ741" s="39"/>
      <c r="BA741" s="39"/>
      <c r="BB741" s="39"/>
      <c r="BC741" s="39"/>
      <c r="BD741" s="39"/>
      <c r="BE741" s="39"/>
      <c r="BF741" s="39"/>
      <c r="BG741" s="39"/>
      <c r="BH741" s="39"/>
      <c r="BI741" s="39"/>
      <c r="BJ741" s="39"/>
      <c r="BK741" s="39"/>
      <c r="BL741" s="39"/>
      <c r="BM741" s="39"/>
      <c r="BN741" s="39"/>
      <c r="BO741" s="39"/>
      <c r="BP741" s="39"/>
      <c r="BQ741" s="39"/>
      <c r="BR741" s="39"/>
      <c r="BS741" s="39"/>
      <c r="BT741" s="39"/>
      <c r="BU741" s="39"/>
      <c r="BV741" s="39"/>
      <c r="BW741" s="39"/>
      <c r="BX741" s="39"/>
      <c r="BY741" s="39"/>
      <c r="BZ741" s="39"/>
      <c r="CA741" s="39"/>
      <c r="CB741" s="39"/>
      <c r="CC741" s="39"/>
      <c r="CD741" s="39"/>
      <c r="CE741" s="39"/>
      <c r="CF741" s="39"/>
      <c r="CG741" s="39"/>
      <c r="CH741" s="39"/>
      <c r="CI741" s="39"/>
      <c r="CJ741" s="39"/>
      <c r="CK741" s="39"/>
      <c r="CL741" s="39"/>
      <c r="CM741" s="39"/>
      <c r="CN741" s="39"/>
      <c r="CO741" s="39"/>
      <c r="CP741" s="39"/>
      <c r="CQ741" s="39"/>
      <c r="CR741" s="39"/>
      <c r="CS741" s="39"/>
      <c r="CT741" s="39"/>
      <c r="CU741" s="39"/>
      <c r="CV741" s="39"/>
      <c r="CW741" s="39"/>
      <c r="CX741" s="39"/>
      <c r="CY741" s="39"/>
      <c r="CZ741" s="39"/>
      <c r="DA741" s="39"/>
      <c r="DB741" s="39"/>
      <c r="DC741" s="39"/>
      <c r="DD741" s="39"/>
      <c r="DE741" s="39"/>
      <c r="DF741" s="39"/>
      <c r="DG741" s="39"/>
      <c r="DH741" s="39"/>
      <c r="DI741" s="39"/>
      <c r="DJ741" s="39"/>
      <c r="DK741" s="39"/>
      <c r="DL741" s="39"/>
      <c r="DM741" s="39"/>
      <c r="DN741" s="39"/>
      <c r="DO741" s="39"/>
      <c r="DP741" s="39"/>
      <c r="DQ741" s="39"/>
      <c r="DR741" s="39"/>
      <c r="DS741" s="39"/>
      <c r="DT741" s="39"/>
      <c r="DU741" s="39"/>
      <c r="DV741" s="39"/>
      <c r="DW741" s="39"/>
      <c r="DX741" s="39"/>
      <c r="DY741" s="39"/>
      <c r="DZ741" s="39"/>
      <c r="EA741" s="39"/>
      <c r="EB741" s="39"/>
      <c r="EC741" s="39"/>
      <c r="ED741" s="39"/>
      <c r="EE741" s="39"/>
      <c r="EF741" s="39"/>
      <c r="EG741" s="39"/>
      <c r="EH741" s="39"/>
      <c r="EI741" s="39"/>
      <c r="EJ741" s="39"/>
      <c r="EK741" s="39"/>
      <c r="EL741" s="39"/>
      <c r="EM741" s="39"/>
      <c r="EN741" s="39"/>
      <c r="EO741" s="39"/>
      <c r="EP741" s="39"/>
      <c r="EQ741" s="39"/>
    </row>
    <row r="742" spans="1:147" s="61" customFormat="1" ht="16.350000000000001" customHeight="1" x14ac:dyDescent="0.3">
      <c r="A742" s="89"/>
      <c r="B742" s="89"/>
      <c r="C742" s="36" t="s">
        <v>579</v>
      </c>
      <c r="D742" s="34">
        <f>+ROUND(G742*0.5,1)</f>
        <v>70894</v>
      </c>
      <c r="E742" s="34">
        <f>+G742</f>
        <v>141787.9</v>
      </c>
      <c r="F742" s="34">
        <f t="shared" si="233"/>
        <v>141787.9</v>
      </c>
      <c r="G742" s="34">
        <v>141787.9</v>
      </c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  <c r="AK742" s="39"/>
      <c r="AL742" s="39"/>
      <c r="AM742" s="39"/>
      <c r="AN742" s="39"/>
      <c r="AO742" s="39"/>
      <c r="AP742" s="39"/>
      <c r="AQ742" s="39"/>
      <c r="AR742" s="39"/>
      <c r="AS742" s="39"/>
      <c r="AT742" s="39"/>
      <c r="AU742" s="39"/>
      <c r="AV742" s="39"/>
      <c r="AW742" s="39"/>
      <c r="AX742" s="39"/>
      <c r="AY742" s="39"/>
      <c r="AZ742" s="39"/>
      <c r="BA742" s="39"/>
      <c r="BB742" s="39"/>
      <c r="BC742" s="39"/>
      <c r="BD742" s="39"/>
      <c r="BE742" s="39"/>
      <c r="BF742" s="39"/>
      <c r="BG742" s="39"/>
      <c r="BH742" s="39"/>
      <c r="BI742" s="39"/>
      <c r="BJ742" s="39"/>
      <c r="BK742" s="39"/>
      <c r="BL742" s="39"/>
      <c r="BM742" s="39"/>
      <c r="BN742" s="39"/>
      <c r="BO742" s="39"/>
      <c r="BP742" s="39"/>
      <c r="BQ742" s="39"/>
      <c r="BR742" s="39"/>
      <c r="BS742" s="39"/>
      <c r="BT742" s="39"/>
      <c r="BU742" s="39"/>
      <c r="BV742" s="39"/>
      <c r="BW742" s="39"/>
      <c r="BX742" s="39"/>
      <c r="BY742" s="39"/>
      <c r="BZ742" s="39"/>
      <c r="CA742" s="39"/>
      <c r="CB742" s="39"/>
      <c r="CC742" s="39"/>
      <c r="CD742" s="39"/>
      <c r="CE742" s="39"/>
      <c r="CF742" s="39"/>
      <c r="CG742" s="39"/>
      <c r="CH742" s="39"/>
      <c r="CI742" s="39"/>
      <c r="CJ742" s="39"/>
      <c r="CK742" s="39"/>
      <c r="CL742" s="39"/>
      <c r="CM742" s="39"/>
      <c r="CN742" s="39"/>
      <c r="CO742" s="39"/>
      <c r="CP742" s="39"/>
      <c r="CQ742" s="39"/>
      <c r="CR742" s="39"/>
      <c r="CS742" s="39"/>
      <c r="CT742" s="39"/>
      <c r="CU742" s="39"/>
      <c r="CV742" s="39"/>
      <c r="CW742" s="39"/>
      <c r="CX742" s="39"/>
      <c r="CY742" s="39"/>
      <c r="CZ742" s="39"/>
      <c r="DA742" s="39"/>
      <c r="DB742" s="39"/>
      <c r="DC742" s="39"/>
      <c r="DD742" s="39"/>
      <c r="DE742" s="39"/>
      <c r="DF742" s="39"/>
      <c r="DG742" s="39"/>
      <c r="DH742" s="39"/>
      <c r="DI742" s="39"/>
      <c r="DJ742" s="39"/>
      <c r="DK742" s="39"/>
      <c r="DL742" s="39"/>
      <c r="DM742" s="39"/>
      <c r="DN742" s="39"/>
      <c r="DO742" s="39"/>
      <c r="DP742" s="39"/>
      <c r="DQ742" s="39"/>
      <c r="DR742" s="39"/>
      <c r="DS742" s="39"/>
      <c r="DT742" s="39"/>
      <c r="DU742" s="39"/>
      <c r="DV742" s="39"/>
      <c r="DW742" s="39"/>
      <c r="DX742" s="39"/>
      <c r="DY742" s="39"/>
      <c r="DZ742" s="39"/>
      <c r="EA742" s="39"/>
      <c r="EB742" s="39"/>
      <c r="EC742" s="39"/>
      <c r="ED742" s="39"/>
      <c r="EE742" s="39"/>
      <c r="EF742" s="39"/>
      <c r="EG742" s="39"/>
      <c r="EH742" s="39"/>
      <c r="EI742" s="39"/>
      <c r="EJ742" s="39"/>
      <c r="EK742" s="39"/>
      <c r="EL742" s="39"/>
      <c r="EM742" s="39"/>
      <c r="EN742" s="39"/>
      <c r="EO742" s="39"/>
      <c r="EP742" s="39"/>
      <c r="EQ742" s="39"/>
    </row>
    <row r="743" spans="1:147" s="61" customFormat="1" ht="17.25" x14ac:dyDescent="0.3">
      <c r="A743" s="89"/>
      <c r="B743" s="89"/>
      <c r="C743" s="36" t="s">
        <v>580</v>
      </c>
      <c r="D743" s="34">
        <f t="shared" si="234"/>
        <v>58542.400000000001</v>
      </c>
      <c r="E743" s="34">
        <f t="shared" si="235"/>
        <v>136598.9</v>
      </c>
      <c r="F743" s="34">
        <f t="shared" si="233"/>
        <v>195141.3</v>
      </c>
      <c r="G743" s="34">
        <v>195141.3</v>
      </c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  <c r="AL743" s="39"/>
      <c r="AM743" s="39"/>
      <c r="AN743" s="39"/>
      <c r="AO743" s="39"/>
      <c r="AP743" s="39"/>
      <c r="AQ743" s="39"/>
      <c r="AR743" s="39"/>
      <c r="AS743" s="39"/>
      <c r="AT743" s="39"/>
      <c r="AU743" s="39"/>
      <c r="AV743" s="39"/>
      <c r="AW743" s="39"/>
      <c r="AX743" s="39"/>
      <c r="AY743" s="39"/>
      <c r="AZ743" s="39"/>
      <c r="BA743" s="39"/>
      <c r="BB743" s="39"/>
      <c r="BC743" s="39"/>
      <c r="BD743" s="39"/>
      <c r="BE743" s="39"/>
      <c r="BF743" s="39"/>
      <c r="BG743" s="39"/>
      <c r="BH743" s="39"/>
      <c r="BI743" s="39"/>
      <c r="BJ743" s="39"/>
      <c r="BK743" s="39"/>
      <c r="BL743" s="39"/>
      <c r="BM743" s="39"/>
      <c r="BN743" s="39"/>
      <c r="BO743" s="39"/>
      <c r="BP743" s="39"/>
      <c r="BQ743" s="39"/>
      <c r="BR743" s="39"/>
      <c r="BS743" s="39"/>
      <c r="BT743" s="39"/>
      <c r="BU743" s="39"/>
      <c r="BV743" s="39"/>
      <c r="BW743" s="39"/>
      <c r="BX743" s="39"/>
      <c r="BY743" s="39"/>
      <c r="BZ743" s="39"/>
      <c r="CA743" s="39"/>
      <c r="CB743" s="39"/>
      <c r="CC743" s="39"/>
      <c r="CD743" s="39"/>
      <c r="CE743" s="39"/>
      <c r="CF743" s="39"/>
      <c r="CG743" s="39"/>
      <c r="CH743" s="39"/>
      <c r="CI743" s="39"/>
      <c r="CJ743" s="39"/>
      <c r="CK743" s="39"/>
      <c r="CL743" s="39"/>
      <c r="CM743" s="39"/>
      <c r="CN743" s="39"/>
      <c r="CO743" s="39"/>
      <c r="CP743" s="39"/>
      <c r="CQ743" s="39"/>
      <c r="CR743" s="39"/>
      <c r="CS743" s="39"/>
      <c r="CT743" s="39"/>
      <c r="CU743" s="39"/>
      <c r="CV743" s="39"/>
      <c r="CW743" s="39"/>
      <c r="CX743" s="39"/>
      <c r="CY743" s="39"/>
      <c r="CZ743" s="39"/>
      <c r="DA743" s="39"/>
      <c r="DB743" s="39"/>
      <c r="DC743" s="39"/>
      <c r="DD743" s="39"/>
      <c r="DE743" s="39"/>
      <c r="DF743" s="39"/>
      <c r="DG743" s="39"/>
      <c r="DH743" s="39"/>
      <c r="DI743" s="39"/>
      <c r="DJ743" s="39"/>
      <c r="DK743" s="39"/>
      <c r="DL743" s="39"/>
      <c r="DM743" s="39"/>
      <c r="DN743" s="39"/>
      <c r="DO743" s="39"/>
      <c r="DP743" s="39"/>
      <c r="DQ743" s="39"/>
      <c r="DR743" s="39"/>
      <c r="DS743" s="39"/>
      <c r="DT743" s="39"/>
      <c r="DU743" s="39"/>
      <c r="DV743" s="39"/>
      <c r="DW743" s="39"/>
      <c r="DX743" s="39"/>
      <c r="DY743" s="39"/>
      <c r="DZ743" s="39"/>
      <c r="EA743" s="39"/>
      <c r="EB743" s="39"/>
      <c r="EC743" s="39"/>
      <c r="ED743" s="39"/>
      <c r="EE743" s="39"/>
      <c r="EF743" s="39"/>
      <c r="EG743" s="39"/>
      <c r="EH743" s="39"/>
      <c r="EI743" s="39"/>
      <c r="EJ743" s="39"/>
      <c r="EK743" s="39"/>
      <c r="EL743" s="39"/>
      <c r="EM743" s="39"/>
      <c r="EN743" s="39"/>
      <c r="EO743" s="39"/>
      <c r="EP743" s="39"/>
      <c r="EQ743" s="39"/>
    </row>
    <row r="744" spans="1:147" s="61" customFormat="1" ht="17.25" x14ac:dyDescent="0.3">
      <c r="A744" s="92"/>
      <c r="B744" s="92"/>
      <c r="C744" s="36" t="s">
        <v>581</v>
      </c>
      <c r="D744" s="34">
        <f>+G744</f>
        <v>83554.7</v>
      </c>
      <c r="E744" s="34">
        <f>+G744</f>
        <v>83554.7</v>
      </c>
      <c r="F744" s="34">
        <f t="shared" si="233"/>
        <v>83554.7</v>
      </c>
      <c r="G744" s="34">
        <v>83554.7</v>
      </c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  <c r="AL744" s="39"/>
      <c r="AM744" s="39"/>
      <c r="AN744" s="39"/>
      <c r="AO744" s="39"/>
      <c r="AP744" s="39"/>
      <c r="AQ744" s="39"/>
      <c r="AR744" s="39"/>
      <c r="AS744" s="39"/>
      <c r="AT744" s="39"/>
      <c r="AU744" s="39"/>
      <c r="AV744" s="39"/>
      <c r="AW744" s="39"/>
      <c r="AX744" s="39"/>
      <c r="AY744" s="39"/>
      <c r="AZ744" s="39"/>
      <c r="BA744" s="39"/>
      <c r="BB744" s="39"/>
      <c r="BC744" s="39"/>
      <c r="BD744" s="39"/>
      <c r="BE744" s="39"/>
      <c r="BF744" s="39"/>
      <c r="BG744" s="39"/>
      <c r="BH744" s="39"/>
      <c r="BI744" s="39"/>
      <c r="BJ744" s="39"/>
      <c r="BK744" s="39"/>
      <c r="BL744" s="39"/>
      <c r="BM744" s="39"/>
      <c r="BN744" s="39"/>
      <c r="BO744" s="39"/>
      <c r="BP744" s="39"/>
      <c r="BQ744" s="39"/>
      <c r="BR744" s="39"/>
      <c r="BS744" s="39"/>
      <c r="BT744" s="39"/>
      <c r="BU744" s="39"/>
      <c r="BV744" s="39"/>
      <c r="BW744" s="39"/>
      <c r="BX744" s="39"/>
      <c r="BY744" s="39"/>
      <c r="BZ744" s="39"/>
      <c r="CA744" s="39"/>
      <c r="CB744" s="39"/>
      <c r="CC744" s="39"/>
      <c r="CD744" s="39"/>
      <c r="CE744" s="39"/>
      <c r="CF744" s="39"/>
      <c r="CG744" s="39"/>
      <c r="CH744" s="39"/>
      <c r="CI744" s="39"/>
      <c r="CJ744" s="39"/>
      <c r="CK744" s="39"/>
      <c r="CL744" s="39"/>
      <c r="CM744" s="39"/>
      <c r="CN744" s="39"/>
      <c r="CO744" s="39"/>
      <c r="CP744" s="39"/>
      <c r="CQ744" s="39"/>
      <c r="CR744" s="39"/>
      <c r="CS744" s="39"/>
      <c r="CT744" s="39"/>
      <c r="CU744" s="39"/>
      <c r="CV744" s="39"/>
      <c r="CW744" s="39"/>
      <c r="CX744" s="39"/>
      <c r="CY744" s="39"/>
      <c r="CZ744" s="39"/>
      <c r="DA744" s="39"/>
      <c r="DB744" s="39"/>
      <c r="DC744" s="39"/>
      <c r="DD744" s="39"/>
      <c r="DE744" s="39"/>
      <c r="DF744" s="39"/>
      <c r="DG744" s="39"/>
      <c r="DH744" s="39"/>
      <c r="DI744" s="39"/>
      <c r="DJ744" s="39"/>
      <c r="DK744" s="39"/>
      <c r="DL744" s="39"/>
      <c r="DM744" s="39"/>
      <c r="DN744" s="39"/>
      <c r="DO744" s="39"/>
      <c r="DP744" s="39"/>
      <c r="DQ744" s="39"/>
      <c r="DR744" s="39"/>
      <c r="DS744" s="39"/>
      <c r="DT744" s="39"/>
      <c r="DU744" s="39"/>
      <c r="DV744" s="39"/>
      <c r="DW744" s="39"/>
      <c r="DX744" s="39"/>
      <c r="DY744" s="39"/>
      <c r="DZ744" s="39"/>
      <c r="EA744" s="39"/>
      <c r="EB744" s="39"/>
      <c r="EC744" s="39"/>
      <c r="ED744" s="39"/>
      <c r="EE744" s="39"/>
      <c r="EF744" s="39"/>
      <c r="EG744" s="39"/>
      <c r="EH744" s="39"/>
      <c r="EI744" s="39"/>
      <c r="EJ744" s="39"/>
      <c r="EK744" s="39"/>
      <c r="EL744" s="39"/>
      <c r="EM744" s="39"/>
      <c r="EN744" s="39"/>
      <c r="EO744" s="39"/>
      <c r="EP744" s="39"/>
      <c r="EQ744" s="39"/>
    </row>
    <row r="745" spans="1:147" s="30" customFormat="1" x14ac:dyDescent="0.25">
      <c r="A745" s="27"/>
      <c r="B745" s="27"/>
      <c r="C745" s="33" t="s">
        <v>92</v>
      </c>
      <c r="D745" s="34">
        <f>D747</f>
        <v>33200.400000000001</v>
      </c>
      <c r="E745" s="34">
        <f t="shared" ref="E745:G745" si="236">E747</f>
        <v>83001.100000000006</v>
      </c>
      <c r="F745" s="34">
        <f t="shared" si="236"/>
        <v>166002.20000000001</v>
      </c>
      <c r="G745" s="34">
        <f t="shared" si="236"/>
        <v>220453.5</v>
      </c>
    </row>
    <row r="746" spans="1:147" s="54" customFormat="1" ht="17.850000000000001" customHeight="1" x14ac:dyDescent="0.3">
      <c r="A746" s="42"/>
      <c r="B746" s="42"/>
      <c r="C746" s="36" t="s">
        <v>375</v>
      </c>
      <c r="D746" s="62"/>
      <c r="E746" s="62"/>
      <c r="F746" s="62"/>
      <c r="G746" s="62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  <c r="AK746" s="39"/>
      <c r="AL746" s="39"/>
      <c r="AM746" s="39"/>
      <c r="AN746" s="39"/>
      <c r="AO746" s="39"/>
      <c r="AP746" s="39"/>
      <c r="AQ746" s="39"/>
      <c r="AR746" s="39"/>
      <c r="AS746" s="39"/>
      <c r="AT746" s="39"/>
      <c r="AU746" s="39"/>
      <c r="AV746" s="39"/>
      <c r="AW746" s="39"/>
      <c r="AX746" s="39"/>
      <c r="AY746" s="39"/>
      <c r="AZ746" s="39"/>
      <c r="BA746" s="39"/>
      <c r="BB746" s="39"/>
      <c r="BC746" s="39"/>
      <c r="BD746" s="39"/>
      <c r="BE746" s="39"/>
      <c r="BF746" s="39"/>
      <c r="BG746" s="39"/>
      <c r="BH746" s="39"/>
      <c r="BI746" s="39"/>
      <c r="BJ746" s="39"/>
      <c r="BK746" s="39"/>
      <c r="BL746" s="39"/>
      <c r="BM746" s="39"/>
      <c r="BN746" s="39"/>
      <c r="BO746" s="39"/>
      <c r="BP746" s="39"/>
      <c r="BQ746" s="39"/>
      <c r="BR746" s="39"/>
      <c r="BS746" s="39"/>
      <c r="BT746" s="39"/>
      <c r="BU746" s="39"/>
      <c r="BV746" s="39"/>
      <c r="BW746" s="39"/>
      <c r="BX746" s="39"/>
      <c r="BY746" s="39"/>
      <c r="BZ746" s="39"/>
      <c r="CA746" s="39"/>
      <c r="CB746" s="39"/>
      <c r="CC746" s="39"/>
      <c r="CD746" s="39"/>
      <c r="CE746" s="39"/>
      <c r="CF746" s="39"/>
      <c r="CG746" s="39"/>
      <c r="CH746" s="39"/>
      <c r="CI746" s="39"/>
      <c r="CJ746" s="39"/>
      <c r="CK746" s="39"/>
      <c r="CL746" s="39"/>
      <c r="CM746" s="39"/>
      <c r="CN746" s="39"/>
      <c r="CO746" s="39"/>
      <c r="CP746" s="39"/>
      <c r="CQ746" s="39"/>
      <c r="CR746" s="39"/>
      <c r="CS746" s="39"/>
      <c r="CT746" s="39"/>
      <c r="CU746" s="39"/>
      <c r="CV746" s="39"/>
      <c r="CW746" s="39"/>
      <c r="CX746" s="39"/>
      <c r="CY746" s="39"/>
      <c r="CZ746" s="39"/>
      <c r="DA746" s="39"/>
      <c r="DB746" s="39"/>
      <c r="DC746" s="39"/>
      <c r="DD746" s="39"/>
      <c r="DE746" s="39"/>
      <c r="DF746" s="39"/>
      <c r="DG746" s="39"/>
      <c r="DH746" s="39"/>
      <c r="DI746" s="39"/>
      <c r="DJ746" s="39"/>
      <c r="DK746" s="39"/>
      <c r="DL746" s="39"/>
      <c r="DM746" s="39"/>
      <c r="DN746" s="39"/>
      <c r="DO746" s="39"/>
      <c r="DP746" s="39"/>
      <c r="DQ746" s="39"/>
      <c r="DR746" s="39"/>
      <c r="DS746" s="39"/>
      <c r="DT746" s="39"/>
      <c r="DU746" s="39"/>
      <c r="DV746" s="39"/>
      <c r="DW746" s="39"/>
      <c r="DX746" s="39"/>
      <c r="DY746" s="39"/>
      <c r="DZ746" s="39"/>
      <c r="EA746" s="39"/>
      <c r="EB746" s="39"/>
      <c r="EC746" s="39"/>
      <c r="ED746" s="39"/>
      <c r="EE746" s="39"/>
      <c r="EF746" s="39"/>
      <c r="EG746" s="39"/>
      <c r="EH746" s="39"/>
      <c r="EI746" s="39"/>
      <c r="EJ746" s="39"/>
      <c r="EK746" s="39"/>
      <c r="EL746" s="39"/>
      <c r="EM746" s="39"/>
      <c r="EN746" s="39"/>
      <c r="EO746" s="39"/>
      <c r="EP746" s="39"/>
      <c r="EQ746" s="39"/>
    </row>
    <row r="747" spans="1:147" s="54" customFormat="1" ht="17.850000000000001" customHeight="1" x14ac:dyDescent="0.3">
      <c r="A747" s="42"/>
      <c r="B747" s="42"/>
      <c r="C747" s="36" t="s">
        <v>376</v>
      </c>
      <c r="D747" s="34">
        <f>D748+D749</f>
        <v>33200.400000000001</v>
      </c>
      <c r="E747" s="34">
        <f t="shared" ref="E747:G747" si="237">E748+E749</f>
        <v>83001.100000000006</v>
      </c>
      <c r="F747" s="34">
        <f t="shared" si="237"/>
        <v>166002.20000000001</v>
      </c>
      <c r="G747" s="34">
        <f t="shared" si="237"/>
        <v>220453.5</v>
      </c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  <c r="AL747" s="39"/>
      <c r="AM747" s="39"/>
      <c r="AN747" s="39"/>
      <c r="AO747" s="39"/>
      <c r="AP747" s="39"/>
      <c r="AQ747" s="39"/>
      <c r="AR747" s="39"/>
      <c r="AS747" s="39"/>
      <c r="AT747" s="39"/>
      <c r="AU747" s="39"/>
      <c r="AV747" s="39"/>
      <c r="AW747" s="39"/>
      <c r="AX747" s="39"/>
      <c r="AY747" s="39"/>
      <c r="AZ747" s="39"/>
      <c r="BA747" s="39"/>
      <c r="BB747" s="39"/>
      <c r="BC747" s="39"/>
      <c r="BD747" s="39"/>
      <c r="BE747" s="39"/>
      <c r="BF747" s="39"/>
      <c r="BG747" s="39"/>
      <c r="BH747" s="39"/>
      <c r="BI747" s="39"/>
      <c r="BJ747" s="39"/>
      <c r="BK747" s="39"/>
      <c r="BL747" s="39"/>
      <c r="BM747" s="39"/>
      <c r="BN747" s="39"/>
      <c r="BO747" s="39"/>
      <c r="BP747" s="39"/>
      <c r="BQ747" s="39"/>
      <c r="BR747" s="39"/>
      <c r="BS747" s="39"/>
      <c r="BT747" s="39"/>
      <c r="BU747" s="39"/>
      <c r="BV747" s="39"/>
      <c r="BW747" s="39"/>
      <c r="BX747" s="39"/>
      <c r="BY747" s="39"/>
      <c r="BZ747" s="39"/>
      <c r="CA747" s="39"/>
      <c r="CB747" s="39"/>
      <c r="CC747" s="39"/>
      <c r="CD747" s="39"/>
      <c r="CE747" s="39"/>
      <c r="CF747" s="39"/>
      <c r="CG747" s="39"/>
      <c r="CH747" s="39"/>
      <c r="CI747" s="39"/>
      <c r="CJ747" s="39"/>
      <c r="CK747" s="39"/>
      <c r="CL747" s="39"/>
      <c r="CM747" s="39"/>
      <c r="CN747" s="39"/>
      <c r="CO747" s="39"/>
      <c r="CP747" s="39"/>
      <c r="CQ747" s="39"/>
      <c r="CR747" s="39"/>
      <c r="CS747" s="39"/>
      <c r="CT747" s="39"/>
      <c r="CU747" s="39"/>
      <c r="CV747" s="39"/>
      <c r="CW747" s="39"/>
      <c r="CX747" s="39"/>
      <c r="CY747" s="39"/>
      <c r="CZ747" s="39"/>
      <c r="DA747" s="39"/>
      <c r="DB747" s="39"/>
      <c r="DC747" s="39"/>
      <c r="DD747" s="39"/>
      <c r="DE747" s="39"/>
      <c r="DF747" s="39"/>
      <c r="DG747" s="39"/>
      <c r="DH747" s="39"/>
      <c r="DI747" s="39"/>
      <c r="DJ747" s="39"/>
      <c r="DK747" s="39"/>
      <c r="DL747" s="39"/>
      <c r="DM747" s="39"/>
      <c r="DN747" s="39"/>
      <c r="DO747" s="39"/>
      <c r="DP747" s="39"/>
      <c r="DQ747" s="39"/>
      <c r="DR747" s="39"/>
      <c r="DS747" s="39"/>
      <c r="DT747" s="39"/>
      <c r="DU747" s="39"/>
      <c r="DV747" s="39"/>
      <c r="DW747" s="39"/>
      <c r="DX747" s="39"/>
      <c r="DY747" s="39"/>
      <c r="DZ747" s="39"/>
      <c r="EA747" s="39"/>
      <c r="EB747" s="39"/>
      <c r="EC747" s="39"/>
      <c r="ED747" s="39"/>
      <c r="EE747" s="39"/>
      <c r="EF747" s="39"/>
      <c r="EG747" s="39"/>
      <c r="EH747" s="39"/>
      <c r="EI747" s="39"/>
      <c r="EJ747" s="39"/>
      <c r="EK747" s="39"/>
      <c r="EL747" s="39"/>
      <c r="EM747" s="39"/>
      <c r="EN747" s="39"/>
      <c r="EO747" s="39"/>
      <c r="EP747" s="39"/>
      <c r="EQ747" s="39"/>
    </row>
    <row r="748" spans="1:147" s="61" customFormat="1" ht="17.850000000000001" customHeight="1" x14ac:dyDescent="0.3">
      <c r="A748" s="90"/>
      <c r="B748" s="90"/>
      <c r="C748" s="36" t="s">
        <v>582</v>
      </c>
      <c r="D748" s="34">
        <f>+ROUND(G748*0.2,1)</f>
        <v>33200.400000000001</v>
      </c>
      <c r="E748" s="34">
        <f>+ROUND(G748*0.5,1)</f>
        <v>83001.100000000006</v>
      </c>
      <c r="F748" s="34">
        <f>+G748</f>
        <v>166002.20000000001</v>
      </c>
      <c r="G748" s="34">
        <v>166002.20000000001</v>
      </c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39"/>
      <c r="AM748" s="39"/>
      <c r="AN748" s="39"/>
      <c r="AO748" s="39"/>
      <c r="AP748" s="39"/>
      <c r="AQ748" s="39"/>
      <c r="AR748" s="39"/>
      <c r="AS748" s="39"/>
      <c r="AT748" s="39"/>
      <c r="AU748" s="39"/>
      <c r="AV748" s="39"/>
      <c r="AW748" s="39"/>
      <c r="AX748" s="39"/>
      <c r="AY748" s="39"/>
      <c r="AZ748" s="39"/>
      <c r="BA748" s="39"/>
      <c r="BB748" s="39"/>
      <c r="BC748" s="39"/>
      <c r="BD748" s="39"/>
      <c r="BE748" s="39"/>
      <c r="BF748" s="39"/>
      <c r="BG748" s="39"/>
      <c r="BH748" s="39"/>
      <c r="BI748" s="39"/>
      <c r="BJ748" s="39"/>
      <c r="BK748" s="39"/>
      <c r="BL748" s="39"/>
      <c r="BM748" s="39"/>
      <c r="BN748" s="39"/>
      <c r="BO748" s="39"/>
      <c r="BP748" s="39"/>
      <c r="BQ748" s="39"/>
      <c r="BR748" s="39"/>
      <c r="BS748" s="39"/>
      <c r="BT748" s="39"/>
      <c r="BU748" s="39"/>
      <c r="BV748" s="39"/>
      <c r="BW748" s="39"/>
      <c r="BX748" s="39"/>
      <c r="BY748" s="39"/>
      <c r="BZ748" s="39"/>
      <c r="CA748" s="39"/>
      <c r="CB748" s="39"/>
      <c r="CC748" s="39"/>
      <c r="CD748" s="39"/>
      <c r="CE748" s="39"/>
      <c r="CF748" s="39"/>
      <c r="CG748" s="39"/>
      <c r="CH748" s="39"/>
      <c r="CI748" s="39"/>
      <c r="CJ748" s="39"/>
      <c r="CK748" s="39"/>
      <c r="CL748" s="39"/>
      <c r="CM748" s="39"/>
      <c r="CN748" s="39"/>
      <c r="CO748" s="39"/>
      <c r="CP748" s="39"/>
      <c r="CQ748" s="39"/>
      <c r="CR748" s="39"/>
      <c r="CS748" s="39"/>
      <c r="CT748" s="39"/>
      <c r="CU748" s="39"/>
      <c r="CV748" s="39"/>
      <c r="CW748" s="39"/>
      <c r="CX748" s="39"/>
      <c r="CY748" s="39"/>
      <c r="CZ748" s="39"/>
      <c r="DA748" s="39"/>
      <c r="DB748" s="39"/>
      <c r="DC748" s="39"/>
      <c r="DD748" s="39"/>
      <c r="DE748" s="39"/>
      <c r="DF748" s="39"/>
      <c r="DG748" s="39"/>
      <c r="DH748" s="39"/>
      <c r="DI748" s="39"/>
      <c r="DJ748" s="39"/>
      <c r="DK748" s="39"/>
      <c r="DL748" s="39"/>
      <c r="DM748" s="39"/>
      <c r="DN748" s="39"/>
      <c r="DO748" s="39"/>
      <c r="DP748" s="39"/>
      <c r="DQ748" s="39"/>
      <c r="DR748" s="39"/>
      <c r="DS748" s="39"/>
      <c r="DT748" s="39"/>
      <c r="DU748" s="39"/>
      <c r="DV748" s="39"/>
      <c r="DW748" s="39"/>
      <c r="DX748" s="39"/>
      <c r="DY748" s="39"/>
      <c r="DZ748" s="39"/>
      <c r="EA748" s="39"/>
      <c r="EB748" s="39"/>
      <c r="EC748" s="39"/>
      <c r="ED748" s="39"/>
      <c r="EE748" s="39"/>
      <c r="EF748" s="39"/>
      <c r="EG748" s="39"/>
      <c r="EH748" s="39"/>
      <c r="EI748" s="39"/>
      <c r="EJ748" s="39"/>
      <c r="EK748" s="39"/>
      <c r="EL748" s="39"/>
      <c r="EM748" s="39"/>
      <c r="EN748" s="39"/>
      <c r="EO748" s="39"/>
      <c r="EP748" s="39"/>
      <c r="EQ748" s="39"/>
    </row>
    <row r="749" spans="1:147" s="54" customFormat="1" ht="17.850000000000001" customHeight="1" x14ac:dyDescent="0.3">
      <c r="A749" s="92"/>
      <c r="B749" s="92"/>
      <c r="C749" s="36" t="s">
        <v>583</v>
      </c>
      <c r="D749" s="34">
        <v>0</v>
      </c>
      <c r="E749" s="34">
        <v>0</v>
      </c>
      <c r="F749" s="34">
        <v>0</v>
      </c>
      <c r="G749" s="34">
        <v>54451.3</v>
      </c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  <c r="AL749" s="39"/>
      <c r="AM749" s="39"/>
      <c r="AN749" s="39"/>
      <c r="AO749" s="39"/>
      <c r="AP749" s="39"/>
      <c r="AQ749" s="39"/>
      <c r="AR749" s="39"/>
      <c r="AS749" s="39"/>
      <c r="AT749" s="39"/>
      <c r="AU749" s="39"/>
      <c r="AV749" s="39"/>
      <c r="AW749" s="39"/>
      <c r="AX749" s="39"/>
      <c r="AY749" s="39"/>
      <c r="AZ749" s="39"/>
      <c r="BA749" s="39"/>
      <c r="BB749" s="39"/>
      <c r="BC749" s="39"/>
      <c r="BD749" s="39"/>
      <c r="BE749" s="39"/>
      <c r="BF749" s="39"/>
      <c r="BG749" s="39"/>
      <c r="BH749" s="39"/>
      <c r="BI749" s="39"/>
      <c r="BJ749" s="39"/>
      <c r="BK749" s="39"/>
      <c r="BL749" s="39"/>
      <c r="BM749" s="39"/>
      <c r="BN749" s="39"/>
      <c r="BO749" s="39"/>
      <c r="BP749" s="39"/>
      <c r="BQ749" s="39"/>
      <c r="BR749" s="39"/>
      <c r="BS749" s="39"/>
      <c r="BT749" s="39"/>
      <c r="BU749" s="39"/>
      <c r="BV749" s="39"/>
      <c r="BW749" s="39"/>
      <c r="BX749" s="39"/>
      <c r="BY749" s="39"/>
      <c r="BZ749" s="39"/>
      <c r="CA749" s="39"/>
      <c r="CB749" s="39"/>
      <c r="CC749" s="39"/>
      <c r="CD749" s="39"/>
      <c r="CE749" s="39"/>
      <c r="CF749" s="39"/>
      <c r="CG749" s="39"/>
      <c r="CH749" s="39"/>
      <c r="CI749" s="39"/>
      <c r="CJ749" s="39"/>
      <c r="CK749" s="39"/>
      <c r="CL749" s="39"/>
      <c r="CM749" s="39"/>
      <c r="CN749" s="39"/>
      <c r="CO749" s="39"/>
      <c r="CP749" s="39"/>
      <c r="CQ749" s="39"/>
      <c r="CR749" s="39"/>
      <c r="CS749" s="39"/>
      <c r="CT749" s="39"/>
      <c r="CU749" s="39"/>
      <c r="CV749" s="39"/>
      <c r="CW749" s="39"/>
      <c r="CX749" s="39"/>
      <c r="CY749" s="39"/>
      <c r="CZ749" s="39"/>
      <c r="DA749" s="39"/>
      <c r="DB749" s="39"/>
      <c r="DC749" s="39"/>
      <c r="DD749" s="39"/>
      <c r="DE749" s="39"/>
      <c r="DF749" s="39"/>
      <c r="DG749" s="39"/>
      <c r="DH749" s="39"/>
      <c r="DI749" s="39"/>
      <c r="DJ749" s="39"/>
      <c r="DK749" s="39"/>
      <c r="DL749" s="39"/>
      <c r="DM749" s="39"/>
      <c r="DN749" s="39"/>
      <c r="DO749" s="39"/>
      <c r="DP749" s="39"/>
      <c r="DQ749" s="39"/>
      <c r="DR749" s="39"/>
      <c r="DS749" s="39"/>
      <c r="DT749" s="39"/>
      <c r="DU749" s="39"/>
      <c r="DV749" s="39"/>
      <c r="DW749" s="39"/>
      <c r="DX749" s="39"/>
      <c r="DY749" s="39"/>
      <c r="DZ749" s="39"/>
      <c r="EA749" s="39"/>
      <c r="EB749" s="39"/>
      <c r="EC749" s="39"/>
      <c r="ED749" s="39"/>
      <c r="EE749" s="39"/>
      <c r="EF749" s="39"/>
      <c r="EG749" s="39"/>
      <c r="EH749" s="39"/>
      <c r="EI749" s="39"/>
      <c r="EJ749" s="39"/>
      <c r="EK749" s="39"/>
      <c r="EL749" s="39"/>
      <c r="EM749" s="39"/>
      <c r="EN749" s="39"/>
      <c r="EO749" s="39"/>
      <c r="EP749" s="39"/>
      <c r="EQ749" s="39"/>
    </row>
    <row r="750" spans="1:147" s="30" customFormat="1" x14ac:dyDescent="0.25">
      <c r="A750" s="27"/>
      <c r="B750" s="27"/>
      <c r="C750" s="33" t="s">
        <v>65</v>
      </c>
      <c r="D750" s="34">
        <v>0</v>
      </c>
      <c r="E750" s="34">
        <v>270000</v>
      </c>
      <c r="F750" s="34">
        <v>630000</v>
      </c>
      <c r="G750" s="34">
        <v>900000</v>
      </c>
    </row>
    <row r="751" spans="1:147" s="30" customFormat="1" x14ac:dyDescent="0.25">
      <c r="A751" s="27" t="s">
        <v>174</v>
      </c>
      <c r="B751" s="27" t="s">
        <v>131</v>
      </c>
      <c r="C751" s="28" t="s">
        <v>179</v>
      </c>
      <c r="D751" s="31">
        <f>D753+D814</f>
        <v>10365089.300000001</v>
      </c>
      <c r="E751" s="31">
        <f t="shared" ref="E751:G751" si="238">E753+E814</f>
        <v>20761557.899999999</v>
      </c>
      <c r="F751" s="31">
        <f t="shared" si="238"/>
        <v>27713456.699999999</v>
      </c>
      <c r="G751" s="31">
        <f t="shared" si="238"/>
        <v>34694495.700000003</v>
      </c>
    </row>
    <row r="752" spans="1:147" s="30" customFormat="1" x14ac:dyDescent="0.25">
      <c r="A752" s="27"/>
      <c r="B752" s="27"/>
      <c r="C752" s="32" t="s">
        <v>17</v>
      </c>
      <c r="D752" s="29"/>
      <c r="E752" s="29"/>
      <c r="F752" s="29"/>
      <c r="G752" s="29"/>
    </row>
    <row r="753" spans="1:147" s="30" customFormat="1" ht="33" x14ac:dyDescent="0.25">
      <c r="A753" s="27"/>
      <c r="B753" s="27"/>
      <c r="C753" s="33" t="s">
        <v>374</v>
      </c>
      <c r="D753" s="34">
        <v>8361726.2000000002</v>
      </c>
      <c r="E753" s="34">
        <v>16723452.1</v>
      </c>
      <c r="F753" s="34">
        <v>22297935.899999999</v>
      </c>
      <c r="G753" s="34">
        <v>27912019.600000001</v>
      </c>
    </row>
    <row r="754" spans="1:147" s="54" customFormat="1" ht="17.850000000000001" customHeight="1" x14ac:dyDescent="0.3">
      <c r="A754" s="42"/>
      <c r="B754" s="42"/>
      <c r="C754" s="36" t="s">
        <v>375</v>
      </c>
      <c r="D754" s="62"/>
      <c r="E754" s="62"/>
      <c r="F754" s="62"/>
      <c r="G754" s="62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  <c r="AK754" s="39"/>
      <c r="AL754" s="39"/>
      <c r="AM754" s="39"/>
      <c r="AN754" s="39"/>
      <c r="AO754" s="39"/>
      <c r="AP754" s="39"/>
      <c r="AQ754" s="39"/>
      <c r="AR754" s="39"/>
      <c r="AS754" s="39"/>
      <c r="AT754" s="39"/>
      <c r="AU754" s="39"/>
      <c r="AV754" s="39"/>
      <c r="AW754" s="39"/>
      <c r="AX754" s="39"/>
      <c r="AY754" s="39"/>
      <c r="AZ754" s="39"/>
      <c r="BA754" s="39"/>
      <c r="BB754" s="39"/>
      <c r="BC754" s="39"/>
      <c r="BD754" s="39"/>
      <c r="BE754" s="39"/>
      <c r="BF754" s="39"/>
      <c r="BG754" s="39"/>
      <c r="BH754" s="39"/>
      <c r="BI754" s="39"/>
      <c r="BJ754" s="39"/>
      <c r="BK754" s="39"/>
      <c r="BL754" s="39"/>
      <c r="BM754" s="39"/>
      <c r="BN754" s="39"/>
      <c r="BO754" s="39"/>
      <c r="BP754" s="39"/>
      <c r="BQ754" s="39"/>
      <c r="BR754" s="39"/>
      <c r="BS754" s="39"/>
      <c r="BT754" s="39"/>
      <c r="BU754" s="39"/>
      <c r="BV754" s="39"/>
      <c r="BW754" s="39"/>
      <c r="BX754" s="39"/>
      <c r="BY754" s="39"/>
      <c r="BZ754" s="39"/>
      <c r="CA754" s="39"/>
      <c r="CB754" s="39"/>
      <c r="CC754" s="39"/>
      <c r="CD754" s="39"/>
      <c r="CE754" s="39"/>
      <c r="CF754" s="39"/>
      <c r="CG754" s="39"/>
      <c r="CH754" s="39"/>
      <c r="CI754" s="39"/>
      <c r="CJ754" s="39"/>
      <c r="CK754" s="39"/>
      <c r="CL754" s="39"/>
      <c r="CM754" s="39"/>
      <c r="CN754" s="39"/>
      <c r="CO754" s="39"/>
      <c r="CP754" s="39"/>
      <c r="CQ754" s="39"/>
      <c r="CR754" s="39"/>
      <c r="CS754" s="39"/>
      <c r="CT754" s="39"/>
      <c r="CU754" s="39"/>
      <c r="CV754" s="39"/>
      <c r="CW754" s="39"/>
      <c r="CX754" s="39"/>
      <c r="CY754" s="39"/>
      <c r="CZ754" s="39"/>
      <c r="DA754" s="39"/>
      <c r="DB754" s="39"/>
      <c r="DC754" s="39"/>
      <c r="DD754" s="39"/>
      <c r="DE754" s="39"/>
      <c r="DF754" s="39"/>
      <c r="DG754" s="39"/>
      <c r="DH754" s="39"/>
      <c r="DI754" s="39"/>
      <c r="DJ754" s="39"/>
      <c r="DK754" s="39"/>
      <c r="DL754" s="39"/>
      <c r="DM754" s="39"/>
      <c r="DN754" s="39"/>
      <c r="DO754" s="39"/>
      <c r="DP754" s="39"/>
      <c r="DQ754" s="39"/>
      <c r="DR754" s="39"/>
      <c r="DS754" s="39"/>
      <c r="DT754" s="39"/>
      <c r="DU754" s="39"/>
      <c r="DV754" s="39"/>
      <c r="DW754" s="39"/>
      <c r="DX754" s="39"/>
      <c r="DY754" s="39"/>
      <c r="DZ754" s="39"/>
      <c r="EA754" s="39"/>
      <c r="EB754" s="39"/>
      <c r="EC754" s="39"/>
      <c r="ED754" s="39"/>
      <c r="EE754" s="39"/>
      <c r="EF754" s="39"/>
      <c r="EG754" s="39"/>
      <c r="EH754" s="39"/>
      <c r="EI754" s="39"/>
      <c r="EJ754" s="39"/>
      <c r="EK754" s="39"/>
      <c r="EL754" s="39"/>
      <c r="EM754" s="39"/>
      <c r="EN754" s="39"/>
      <c r="EO754" s="39"/>
      <c r="EP754" s="39"/>
      <c r="EQ754" s="39"/>
    </row>
    <row r="755" spans="1:147" s="39" customFormat="1" ht="49.5" x14ac:dyDescent="0.3">
      <c r="A755" s="42"/>
      <c r="B755" s="42"/>
      <c r="C755" s="36" t="s">
        <v>584</v>
      </c>
      <c r="D755" s="34">
        <v>0</v>
      </c>
      <c r="E755" s="34">
        <v>0</v>
      </c>
      <c r="F755" s="34">
        <v>0</v>
      </c>
      <c r="G755" s="34">
        <v>39600</v>
      </c>
    </row>
    <row r="756" spans="1:147" s="39" customFormat="1" ht="17.850000000000001" customHeight="1" x14ac:dyDescent="0.3">
      <c r="A756" s="42"/>
      <c r="B756" s="42"/>
      <c r="C756" s="36" t="s">
        <v>405</v>
      </c>
      <c r="D756" s="34">
        <f>D757+D758</f>
        <v>321050.8</v>
      </c>
      <c r="E756" s="34">
        <f t="shared" ref="E756:G756" si="239">E757+E758</f>
        <v>642101.60000000009</v>
      </c>
      <c r="F756" s="34">
        <f t="shared" si="239"/>
        <v>856135.5</v>
      </c>
      <c r="G756" s="34">
        <f t="shared" si="239"/>
        <v>1070169.2999999998</v>
      </c>
    </row>
    <row r="757" spans="1:147" s="61" customFormat="1" ht="17.850000000000001" customHeight="1" x14ac:dyDescent="0.3">
      <c r="A757" s="90"/>
      <c r="B757" s="47"/>
      <c r="C757" s="36" t="s">
        <v>585</v>
      </c>
      <c r="D757" s="34">
        <f t="shared" ref="D757:D758" si="240">+ROUND(G757*0.3,1)</f>
        <v>159673.9</v>
      </c>
      <c r="E757" s="34">
        <f t="shared" ref="E757:E758" si="241">+ROUND(G757*0.6,1)</f>
        <v>319347.7</v>
      </c>
      <c r="F757" s="34">
        <f t="shared" ref="F757:F758" si="242">+ROUND(G757*0.8,1)</f>
        <v>425797</v>
      </c>
      <c r="G757" s="34">
        <v>532246.19999999995</v>
      </c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  <c r="AL757" s="39"/>
      <c r="AM757" s="39"/>
      <c r="AN757" s="39"/>
      <c r="AO757" s="39"/>
      <c r="AP757" s="39"/>
      <c r="AQ757" s="39"/>
      <c r="AR757" s="39"/>
      <c r="AS757" s="39"/>
      <c r="AT757" s="39"/>
      <c r="AU757" s="39"/>
      <c r="AV757" s="39"/>
      <c r="AW757" s="39"/>
      <c r="AX757" s="39"/>
      <c r="AY757" s="39"/>
      <c r="AZ757" s="39"/>
      <c r="BA757" s="39"/>
      <c r="BB757" s="39"/>
      <c r="BC757" s="39"/>
      <c r="BD757" s="39"/>
      <c r="BE757" s="39"/>
      <c r="BF757" s="39"/>
      <c r="BG757" s="39"/>
      <c r="BH757" s="39"/>
      <c r="BI757" s="39"/>
      <c r="BJ757" s="39"/>
      <c r="BK757" s="39"/>
      <c r="BL757" s="39"/>
      <c r="BM757" s="39"/>
      <c r="BN757" s="39"/>
      <c r="BO757" s="39"/>
      <c r="BP757" s="39"/>
      <c r="BQ757" s="39"/>
      <c r="BR757" s="39"/>
      <c r="BS757" s="39"/>
      <c r="BT757" s="39"/>
      <c r="BU757" s="39"/>
      <c r="BV757" s="39"/>
      <c r="BW757" s="39"/>
      <c r="BX757" s="39"/>
      <c r="BY757" s="39"/>
      <c r="BZ757" s="39"/>
      <c r="CA757" s="39"/>
      <c r="CB757" s="39"/>
      <c r="CC757" s="39"/>
      <c r="CD757" s="39"/>
      <c r="CE757" s="39"/>
      <c r="CF757" s="39"/>
      <c r="CG757" s="39"/>
      <c r="CH757" s="39"/>
      <c r="CI757" s="39"/>
      <c r="CJ757" s="39"/>
      <c r="CK757" s="39"/>
      <c r="CL757" s="39"/>
      <c r="CM757" s="39"/>
      <c r="CN757" s="39"/>
      <c r="CO757" s="39"/>
      <c r="CP757" s="39"/>
      <c r="CQ757" s="39"/>
      <c r="CR757" s="39"/>
      <c r="CS757" s="39"/>
      <c r="CT757" s="39"/>
      <c r="CU757" s="39"/>
      <c r="CV757" s="39"/>
      <c r="CW757" s="39"/>
      <c r="CX757" s="39"/>
      <c r="CY757" s="39"/>
      <c r="CZ757" s="39"/>
      <c r="DA757" s="39"/>
      <c r="DB757" s="39"/>
      <c r="DC757" s="39"/>
      <c r="DD757" s="39"/>
      <c r="DE757" s="39"/>
      <c r="DF757" s="39"/>
      <c r="DG757" s="39"/>
      <c r="DH757" s="39"/>
      <c r="DI757" s="39"/>
      <c r="DJ757" s="39"/>
      <c r="DK757" s="39"/>
      <c r="DL757" s="39"/>
      <c r="DM757" s="39"/>
      <c r="DN757" s="39"/>
      <c r="DO757" s="39"/>
      <c r="DP757" s="39"/>
      <c r="DQ757" s="39"/>
      <c r="DR757" s="39"/>
      <c r="DS757" s="39"/>
      <c r="DT757" s="39"/>
      <c r="DU757" s="39"/>
      <c r="DV757" s="39"/>
      <c r="DW757" s="39"/>
      <c r="DX757" s="39"/>
      <c r="DY757" s="39"/>
      <c r="DZ757" s="39"/>
      <c r="EA757" s="39"/>
      <c r="EB757" s="39"/>
      <c r="EC757" s="39"/>
      <c r="ED757" s="39"/>
      <c r="EE757" s="39"/>
      <c r="EF757" s="39"/>
      <c r="EG757" s="39"/>
      <c r="EH757" s="39"/>
      <c r="EI757" s="39"/>
      <c r="EJ757" s="39"/>
      <c r="EK757" s="39"/>
      <c r="EL757" s="39"/>
      <c r="EM757" s="39"/>
      <c r="EN757" s="39"/>
      <c r="EO757" s="39"/>
      <c r="EP757" s="39"/>
      <c r="EQ757" s="39"/>
    </row>
    <row r="758" spans="1:147" s="61" customFormat="1" ht="17.850000000000001" customHeight="1" x14ac:dyDescent="0.3">
      <c r="A758" s="92"/>
      <c r="B758" s="48"/>
      <c r="C758" s="36" t="s">
        <v>586</v>
      </c>
      <c r="D758" s="34">
        <f t="shared" si="240"/>
        <v>161376.9</v>
      </c>
      <c r="E758" s="34">
        <f t="shared" si="241"/>
        <v>322753.90000000002</v>
      </c>
      <c r="F758" s="34">
        <f t="shared" si="242"/>
        <v>430338.5</v>
      </c>
      <c r="G758" s="34">
        <v>537923.1</v>
      </c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  <c r="AK758" s="39"/>
      <c r="AL758" s="39"/>
      <c r="AM758" s="39"/>
      <c r="AN758" s="39"/>
      <c r="AO758" s="39"/>
      <c r="AP758" s="39"/>
      <c r="AQ758" s="39"/>
      <c r="AR758" s="39"/>
      <c r="AS758" s="39"/>
      <c r="AT758" s="39"/>
      <c r="AU758" s="39"/>
      <c r="AV758" s="39"/>
      <c r="AW758" s="39"/>
      <c r="AX758" s="39"/>
      <c r="AY758" s="39"/>
      <c r="AZ758" s="39"/>
      <c r="BA758" s="39"/>
      <c r="BB758" s="39"/>
      <c r="BC758" s="39"/>
      <c r="BD758" s="39"/>
      <c r="BE758" s="39"/>
      <c r="BF758" s="39"/>
      <c r="BG758" s="39"/>
      <c r="BH758" s="39"/>
      <c r="BI758" s="39"/>
      <c r="BJ758" s="39"/>
      <c r="BK758" s="39"/>
      <c r="BL758" s="39"/>
      <c r="BM758" s="39"/>
      <c r="BN758" s="39"/>
      <c r="BO758" s="39"/>
      <c r="BP758" s="39"/>
      <c r="BQ758" s="39"/>
      <c r="BR758" s="39"/>
      <c r="BS758" s="39"/>
      <c r="BT758" s="39"/>
      <c r="BU758" s="39"/>
      <c r="BV758" s="39"/>
      <c r="BW758" s="39"/>
      <c r="BX758" s="39"/>
      <c r="BY758" s="39"/>
      <c r="BZ758" s="39"/>
      <c r="CA758" s="39"/>
      <c r="CB758" s="39"/>
      <c r="CC758" s="39"/>
      <c r="CD758" s="39"/>
      <c r="CE758" s="39"/>
      <c r="CF758" s="39"/>
      <c r="CG758" s="39"/>
      <c r="CH758" s="39"/>
      <c r="CI758" s="39"/>
      <c r="CJ758" s="39"/>
      <c r="CK758" s="39"/>
      <c r="CL758" s="39"/>
      <c r="CM758" s="39"/>
      <c r="CN758" s="39"/>
      <c r="CO758" s="39"/>
      <c r="CP758" s="39"/>
      <c r="CQ758" s="39"/>
      <c r="CR758" s="39"/>
      <c r="CS758" s="39"/>
      <c r="CT758" s="39"/>
      <c r="CU758" s="39"/>
      <c r="CV758" s="39"/>
      <c r="CW758" s="39"/>
      <c r="CX758" s="39"/>
      <c r="CY758" s="39"/>
      <c r="CZ758" s="39"/>
      <c r="DA758" s="39"/>
      <c r="DB758" s="39"/>
      <c r="DC758" s="39"/>
      <c r="DD758" s="39"/>
      <c r="DE758" s="39"/>
      <c r="DF758" s="39"/>
      <c r="DG758" s="39"/>
      <c r="DH758" s="39"/>
      <c r="DI758" s="39"/>
      <c r="DJ758" s="39"/>
      <c r="DK758" s="39"/>
      <c r="DL758" s="39"/>
      <c r="DM758" s="39"/>
      <c r="DN758" s="39"/>
      <c r="DO758" s="39"/>
      <c r="DP758" s="39"/>
      <c r="DQ758" s="39"/>
      <c r="DR758" s="39"/>
      <c r="DS758" s="39"/>
      <c r="DT758" s="39"/>
      <c r="DU758" s="39"/>
      <c r="DV758" s="39"/>
      <c r="DW758" s="39"/>
      <c r="DX758" s="39"/>
      <c r="DY758" s="39"/>
      <c r="DZ758" s="39"/>
      <c r="EA758" s="39"/>
      <c r="EB758" s="39"/>
      <c r="EC758" s="39"/>
      <c r="ED758" s="39"/>
      <c r="EE758" s="39"/>
      <c r="EF758" s="39"/>
      <c r="EG758" s="39"/>
      <c r="EH758" s="39"/>
      <c r="EI758" s="39"/>
      <c r="EJ758" s="39"/>
      <c r="EK758" s="39"/>
      <c r="EL758" s="39"/>
      <c r="EM758" s="39"/>
      <c r="EN758" s="39"/>
      <c r="EO758" s="39"/>
      <c r="EP758" s="39"/>
      <c r="EQ758" s="39"/>
    </row>
    <row r="759" spans="1:147" s="39" customFormat="1" ht="17.850000000000001" customHeight="1" x14ac:dyDescent="0.3">
      <c r="A759" s="42"/>
      <c r="B759" s="42"/>
      <c r="C759" s="36" t="s">
        <v>392</v>
      </c>
      <c r="D759" s="34">
        <f>SUM(D760:D764)</f>
        <v>832037.4</v>
      </c>
      <c r="E759" s="34">
        <f t="shared" ref="E759:G759" si="243">SUM(E760:E764)</f>
        <v>1664074.5</v>
      </c>
      <c r="F759" s="34">
        <f t="shared" si="243"/>
        <v>2218766</v>
      </c>
      <c r="G759" s="34">
        <f t="shared" si="243"/>
        <v>2773457.5</v>
      </c>
    </row>
    <row r="760" spans="1:147" s="61" customFormat="1" ht="17.850000000000001" customHeight="1" x14ac:dyDescent="0.3">
      <c r="A760" s="90"/>
      <c r="B760" s="47"/>
      <c r="C760" s="36" t="s">
        <v>587</v>
      </c>
      <c r="D760" s="34">
        <f t="shared" ref="D760:D764" si="244">+ROUND(G760*0.3,1)</f>
        <v>179124.7</v>
      </c>
      <c r="E760" s="34">
        <f t="shared" ref="E760:E764" si="245">+ROUND(G760*0.6,1)</f>
        <v>358249.4</v>
      </c>
      <c r="F760" s="34">
        <f t="shared" ref="F760:F764" si="246">+ROUND(G760*0.8,1)</f>
        <v>477665.8</v>
      </c>
      <c r="G760" s="34">
        <v>597082.30000000005</v>
      </c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  <c r="AK760" s="39"/>
      <c r="AL760" s="39"/>
      <c r="AM760" s="39"/>
      <c r="AN760" s="39"/>
      <c r="AO760" s="39"/>
      <c r="AP760" s="39"/>
      <c r="AQ760" s="39"/>
      <c r="AR760" s="39"/>
      <c r="AS760" s="39"/>
      <c r="AT760" s="39"/>
      <c r="AU760" s="39"/>
      <c r="AV760" s="39"/>
      <c r="AW760" s="39"/>
      <c r="AX760" s="39"/>
      <c r="AY760" s="39"/>
      <c r="AZ760" s="39"/>
      <c r="BA760" s="39"/>
      <c r="BB760" s="39"/>
      <c r="BC760" s="39"/>
      <c r="BD760" s="39"/>
      <c r="BE760" s="39"/>
      <c r="BF760" s="39"/>
      <c r="BG760" s="39"/>
      <c r="BH760" s="39"/>
      <c r="BI760" s="39"/>
      <c r="BJ760" s="39"/>
      <c r="BK760" s="39"/>
      <c r="BL760" s="39"/>
      <c r="BM760" s="39"/>
      <c r="BN760" s="39"/>
      <c r="BO760" s="39"/>
      <c r="BP760" s="39"/>
      <c r="BQ760" s="39"/>
      <c r="BR760" s="39"/>
      <c r="BS760" s="39"/>
      <c r="BT760" s="39"/>
      <c r="BU760" s="39"/>
      <c r="BV760" s="39"/>
      <c r="BW760" s="39"/>
      <c r="BX760" s="39"/>
      <c r="BY760" s="39"/>
      <c r="BZ760" s="39"/>
      <c r="CA760" s="39"/>
      <c r="CB760" s="39"/>
      <c r="CC760" s="39"/>
      <c r="CD760" s="39"/>
      <c r="CE760" s="39"/>
      <c r="CF760" s="39"/>
      <c r="CG760" s="39"/>
      <c r="CH760" s="39"/>
      <c r="CI760" s="39"/>
      <c r="CJ760" s="39"/>
      <c r="CK760" s="39"/>
      <c r="CL760" s="39"/>
      <c r="CM760" s="39"/>
      <c r="CN760" s="39"/>
      <c r="CO760" s="39"/>
      <c r="CP760" s="39"/>
      <c r="CQ760" s="39"/>
      <c r="CR760" s="39"/>
      <c r="CS760" s="39"/>
      <c r="CT760" s="39"/>
      <c r="CU760" s="39"/>
      <c r="CV760" s="39"/>
      <c r="CW760" s="39"/>
      <c r="CX760" s="39"/>
      <c r="CY760" s="39"/>
      <c r="CZ760" s="39"/>
      <c r="DA760" s="39"/>
      <c r="DB760" s="39"/>
      <c r="DC760" s="39"/>
      <c r="DD760" s="39"/>
      <c r="DE760" s="39"/>
      <c r="DF760" s="39"/>
      <c r="DG760" s="39"/>
      <c r="DH760" s="39"/>
      <c r="DI760" s="39"/>
      <c r="DJ760" s="39"/>
      <c r="DK760" s="39"/>
      <c r="DL760" s="39"/>
      <c r="DM760" s="39"/>
      <c r="DN760" s="39"/>
      <c r="DO760" s="39"/>
      <c r="DP760" s="39"/>
      <c r="DQ760" s="39"/>
      <c r="DR760" s="39"/>
      <c r="DS760" s="39"/>
      <c r="DT760" s="39"/>
      <c r="DU760" s="39"/>
      <c r="DV760" s="39"/>
      <c r="DW760" s="39"/>
      <c r="DX760" s="39"/>
      <c r="DY760" s="39"/>
      <c r="DZ760" s="39"/>
      <c r="EA760" s="39"/>
      <c r="EB760" s="39"/>
      <c r="EC760" s="39"/>
      <c r="ED760" s="39"/>
      <c r="EE760" s="39"/>
      <c r="EF760" s="39"/>
      <c r="EG760" s="39"/>
      <c r="EH760" s="39"/>
      <c r="EI760" s="39"/>
      <c r="EJ760" s="39"/>
      <c r="EK760" s="39"/>
      <c r="EL760" s="39"/>
      <c r="EM760" s="39"/>
      <c r="EN760" s="39"/>
      <c r="EO760" s="39"/>
      <c r="EP760" s="39"/>
      <c r="EQ760" s="39"/>
    </row>
    <row r="761" spans="1:147" s="61" customFormat="1" ht="17.850000000000001" customHeight="1" x14ac:dyDescent="0.3">
      <c r="A761" s="89"/>
      <c r="B761" s="48"/>
      <c r="C761" s="36" t="s">
        <v>588</v>
      </c>
      <c r="D761" s="34">
        <f t="shared" si="244"/>
        <v>157671.1</v>
      </c>
      <c r="E761" s="34">
        <f t="shared" si="245"/>
        <v>315342.2</v>
      </c>
      <c r="F761" s="34">
        <f t="shared" si="246"/>
        <v>420456.2</v>
      </c>
      <c r="G761" s="34">
        <v>525570.30000000005</v>
      </c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  <c r="AL761" s="39"/>
      <c r="AM761" s="39"/>
      <c r="AN761" s="39"/>
      <c r="AO761" s="39"/>
      <c r="AP761" s="39"/>
      <c r="AQ761" s="39"/>
      <c r="AR761" s="39"/>
      <c r="AS761" s="39"/>
      <c r="AT761" s="39"/>
      <c r="AU761" s="39"/>
      <c r="AV761" s="39"/>
      <c r="AW761" s="39"/>
      <c r="AX761" s="39"/>
      <c r="AY761" s="39"/>
      <c r="AZ761" s="39"/>
      <c r="BA761" s="39"/>
      <c r="BB761" s="39"/>
      <c r="BC761" s="39"/>
      <c r="BD761" s="39"/>
      <c r="BE761" s="39"/>
      <c r="BF761" s="39"/>
      <c r="BG761" s="39"/>
      <c r="BH761" s="39"/>
      <c r="BI761" s="39"/>
      <c r="BJ761" s="39"/>
      <c r="BK761" s="39"/>
      <c r="BL761" s="39"/>
      <c r="BM761" s="39"/>
      <c r="BN761" s="39"/>
      <c r="BO761" s="39"/>
      <c r="BP761" s="39"/>
      <c r="BQ761" s="39"/>
      <c r="BR761" s="39"/>
      <c r="BS761" s="39"/>
      <c r="BT761" s="39"/>
      <c r="BU761" s="39"/>
      <c r="BV761" s="39"/>
      <c r="BW761" s="39"/>
      <c r="BX761" s="39"/>
      <c r="BY761" s="39"/>
      <c r="BZ761" s="39"/>
      <c r="CA761" s="39"/>
      <c r="CB761" s="39"/>
      <c r="CC761" s="39"/>
      <c r="CD761" s="39"/>
      <c r="CE761" s="39"/>
      <c r="CF761" s="39"/>
      <c r="CG761" s="39"/>
      <c r="CH761" s="39"/>
      <c r="CI761" s="39"/>
      <c r="CJ761" s="39"/>
      <c r="CK761" s="39"/>
      <c r="CL761" s="39"/>
      <c r="CM761" s="39"/>
      <c r="CN761" s="39"/>
      <c r="CO761" s="39"/>
      <c r="CP761" s="39"/>
      <c r="CQ761" s="39"/>
      <c r="CR761" s="39"/>
      <c r="CS761" s="39"/>
      <c r="CT761" s="39"/>
      <c r="CU761" s="39"/>
      <c r="CV761" s="39"/>
      <c r="CW761" s="39"/>
      <c r="CX761" s="39"/>
      <c r="CY761" s="39"/>
      <c r="CZ761" s="39"/>
      <c r="DA761" s="39"/>
      <c r="DB761" s="39"/>
      <c r="DC761" s="39"/>
      <c r="DD761" s="39"/>
      <c r="DE761" s="39"/>
      <c r="DF761" s="39"/>
      <c r="DG761" s="39"/>
      <c r="DH761" s="39"/>
      <c r="DI761" s="39"/>
      <c r="DJ761" s="39"/>
      <c r="DK761" s="39"/>
      <c r="DL761" s="39"/>
      <c r="DM761" s="39"/>
      <c r="DN761" s="39"/>
      <c r="DO761" s="39"/>
      <c r="DP761" s="39"/>
      <c r="DQ761" s="39"/>
      <c r="DR761" s="39"/>
      <c r="DS761" s="39"/>
      <c r="DT761" s="39"/>
      <c r="DU761" s="39"/>
      <c r="DV761" s="39"/>
      <c r="DW761" s="39"/>
      <c r="DX761" s="39"/>
      <c r="DY761" s="39"/>
      <c r="DZ761" s="39"/>
      <c r="EA761" s="39"/>
      <c r="EB761" s="39"/>
      <c r="EC761" s="39"/>
      <c r="ED761" s="39"/>
      <c r="EE761" s="39"/>
      <c r="EF761" s="39"/>
      <c r="EG761" s="39"/>
      <c r="EH761" s="39"/>
      <c r="EI761" s="39"/>
      <c r="EJ761" s="39"/>
      <c r="EK761" s="39"/>
      <c r="EL761" s="39"/>
      <c r="EM761" s="39"/>
      <c r="EN761" s="39"/>
      <c r="EO761" s="39"/>
      <c r="EP761" s="39"/>
      <c r="EQ761" s="39"/>
    </row>
    <row r="762" spans="1:147" s="61" customFormat="1" ht="17.850000000000001" customHeight="1" x14ac:dyDescent="0.3">
      <c r="A762" s="89"/>
      <c r="B762" s="48"/>
      <c r="C762" s="36" t="s">
        <v>589</v>
      </c>
      <c r="D762" s="34">
        <f t="shared" si="244"/>
        <v>156506.5</v>
      </c>
      <c r="E762" s="34">
        <f t="shared" si="245"/>
        <v>313012.90000000002</v>
      </c>
      <c r="F762" s="34">
        <f t="shared" si="246"/>
        <v>417350.6</v>
      </c>
      <c r="G762" s="34">
        <v>521688.2</v>
      </c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  <c r="AL762" s="39"/>
      <c r="AM762" s="39"/>
      <c r="AN762" s="39"/>
      <c r="AO762" s="39"/>
      <c r="AP762" s="39"/>
      <c r="AQ762" s="39"/>
      <c r="AR762" s="39"/>
      <c r="AS762" s="39"/>
      <c r="AT762" s="39"/>
      <c r="AU762" s="39"/>
      <c r="AV762" s="39"/>
      <c r="AW762" s="39"/>
      <c r="AX762" s="39"/>
      <c r="AY762" s="39"/>
      <c r="AZ762" s="39"/>
      <c r="BA762" s="39"/>
      <c r="BB762" s="39"/>
      <c r="BC762" s="39"/>
      <c r="BD762" s="39"/>
      <c r="BE762" s="39"/>
      <c r="BF762" s="39"/>
      <c r="BG762" s="39"/>
      <c r="BH762" s="39"/>
      <c r="BI762" s="39"/>
      <c r="BJ762" s="39"/>
      <c r="BK762" s="39"/>
      <c r="BL762" s="39"/>
      <c r="BM762" s="39"/>
      <c r="BN762" s="39"/>
      <c r="BO762" s="39"/>
      <c r="BP762" s="39"/>
      <c r="BQ762" s="39"/>
      <c r="BR762" s="39"/>
      <c r="BS762" s="39"/>
      <c r="BT762" s="39"/>
      <c r="BU762" s="39"/>
      <c r="BV762" s="39"/>
      <c r="BW762" s="39"/>
      <c r="BX762" s="39"/>
      <c r="BY762" s="39"/>
      <c r="BZ762" s="39"/>
      <c r="CA762" s="39"/>
      <c r="CB762" s="39"/>
      <c r="CC762" s="39"/>
      <c r="CD762" s="39"/>
      <c r="CE762" s="39"/>
      <c r="CF762" s="39"/>
      <c r="CG762" s="39"/>
      <c r="CH762" s="39"/>
      <c r="CI762" s="39"/>
      <c r="CJ762" s="39"/>
      <c r="CK762" s="39"/>
      <c r="CL762" s="39"/>
      <c r="CM762" s="39"/>
      <c r="CN762" s="39"/>
      <c r="CO762" s="39"/>
      <c r="CP762" s="39"/>
      <c r="CQ762" s="39"/>
      <c r="CR762" s="39"/>
      <c r="CS762" s="39"/>
      <c r="CT762" s="39"/>
      <c r="CU762" s="39"/>
      <c r="CV762" s="39"/>
      <c r="CW762" s="39"/>
      <c r="CX762" s="39"/>
      <c r="CY762" s="39"/>
      <c r="CZ762" s="39"/>
      <c r="DA762" s="39"/>
      <c r="DB762" s="39"/>
      <c r="DC762" s="39"/>
      <c r="DD762" s="39"/>
      <c r="DE762" s="39"/>
      <c r="DF762" s="39"/>
      <c r="DG762" s="39"/>
      <c r="DH762" s="39"/>
      <c r="DI762" s="39"/>
      <c r="DJ762" s="39"/>
      <c r="DK762" s="39"/>
      <c r="DL762" s="39"/>
      <c r="DM762" s="39"/>
      <c r="DN762" s="39"/>
      <c r="DO762" s="39"/>
      <c r="DP762" s="39"/>
      <c r="DQ762" s="39"/>
      <c r="DR762" s="39"/>
      <c r="DS762" s="39"/>
      <c r="DT762" s="39"/>
      <c r="DU762" s="39"/>
      <c r="DV762" s="39"/>
      <c r="DW762" s="39"/>
      <c r="DX762" s="39"/>
      <c r="DY762" s="39"/>
      <c r="DZ762" s="39"/>
      <c r="EA762" s="39"/>
      <c r="EB762" s="39"/>
      <c r="EC762" s="39"/>
      <c r="ED762" s="39"/>
      <c r="EE762" s="39"/>
      <c r="EF762" s="39"/>
      <c r="EG762" s="39"/>
      <c r="EH762" s="39"/>
      <c r="EI762" s="39"/>
      <c r="EJ762" s="39"/>
      <c r="EK762" s="39"/>
      <c r="EL762" s="39"/>
      <c r="EM762" s="39"/>
      <c r="EN762" s="39"/>
      <c r="EO762" s="39"/>
      <c r="EP762" s="39"/>
      <c r="EQ762" s="39"/>
    </row>
    <row r="763" spans="1:147" s="61" customFormat="1" ht="17.850000000000001" customHeight="1" x14ac:dyDescent="0.3">
      <c r="A763" s="48"/>
      <c r="B763" s="48"/>
      <c r="C763" s="36" t="s">
        <v>590</v>
      </c>
      <c r="D763" s="34">
        <f t="shared" si="244"/>
        <v>171702.5</v>
      </c>
      <c r="E763" s="34">
        <f t="shared" si="245"/>
        <v>343404.9</v>
      </c>
      <c r="F763" s="34">
        <f t="shared" si="246"/>
        <v>457873.2</v>
      </c>
      <c r="G763" s="34">
        <v>572341.5</v>
      </c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  <c r="AK763" s="39"/>
      <c r="AL763" s="39"/>
      <c r="AM763" s="39"/>
      <c r="AN763" s="39"/>
      <c r="AO763" s="39"/>
      <c r="AP763" s="39"/>
      <c r="AQ763" s="39"/>
      <c r="AR763" s="39"/>
      <c r="AS763" s="39"/>
      <c r="AT763" s="39"/>
      <c r="AU763" s="39"/>
      <c r="AV763" s="39"/>
      <c r="AW763" s="39"/>
      <c r="AX763" s="39"/>
      <c r="AY763" s="39"/>
      <c r="AZ763" s="39"/>
      <c r="BA763" s="39"/>
      <c r="BB763" s="39"/>
      <c r="BC763" s="39"/>
      <c r="BD763" s="39"/>
      <c r="BE763" s="39"/>
      <c r="BF763" s="39"/>
      <c r="BG763" s="39"/>
      <c r="BH763" s="39"/>
      <c r="BI763" s="39"/>
      <c r="BJ763" s="39"/>
      <c r="BK763" s="39"/>
      <c r="BL763" s="39"/>
      <c r="BM763" s="39"/>
      <c r="BN763" s="39"/>
      <c r="BO763" s="39"/>
      <c r="BP763" s="39"/>
      <c r="BQ763" s="39"/>
      <c r="BR763" s="39"/>
      <c r="BS763" s="39"/>
      <c r="BT763" s="39"/>
      <c r="BU763" s="39"/>
      <c r="BV763" s="39"/>
      <c r="BW763" s="39"/>
      <c r="BX763" s="39"/>
      <c r="BY763" s="39"/>
      <c r="BZ763" s="39"/>
      <c r="CA763" s="39"/>
      <c r="CB763" s="39"/>
      <c r="CC763" s="39"/>
      <c r="CD763" s="39"/>
      <c r="CE763" s="39"/>
      <c r="CF763" s="39"/>
      <c r="CG763" s="39"/>
      <c r="CH763" s="39"/>
      <c r="CI763" s="39"/>
      <c r="CJ763" s="39"/>
      <c r="CK763" s="39"/>
      <c r="CL763" s="39"/>
      <c r="CM763" s="39"/>
      <c r="CN763" s="39"/>
      <c r="CO763" s="39"/>
      <c r="CP763" s="39"/>
      <c r="CQ763" s="39"/>
      <c r="CR763" s="39"/>
      <c r="CS763" s="39"/>
      <c r="CT763" s="39"/>
      <c r="CU763" s="39"/>
      <c r="CV763" s="39"/>
      <c r="CW763" s="39"/>
      <c r="CX763" s="39"/>
      <c r="CY763" s="39"/>
      <c r="CZ763" s="39"/>
      <c r="DA763" s="39"/>
      <c r="DB763" s="39"/>
      <c r="DC763" s="39"/>
      <c r="DD763" s="39"/>
      <c r="DE763" s="39"/>
      <c r="DF763" s="39"/>
      <c r="DG763" s="39"/>
      <c r="DH763" s="39"/>
      <c r="DI763" s="39"/>
      <c r="DJ763" s="39"/>
      <c r="DK763" s="39"/>
      <c r="DL763" s="39"/>
      <c r="DM763" s="39"/>
      <c r="DN763" s="39"/>
      <c r="DO763" s="39"/>
      <c r="DP763" s="39"/>
      <c r="DQ763" s="39"/>
      <c r="DR763" s="39"/>
      <c r="DS763" s="39"/>
      <c r="DT763" s="39"/>
      <c r="DU763" s="39"/>
      <c r="DV763" s="39"/>
      <c r="DW763" s="39"/>
      <c r="DX763" s="39"/>
      <c r="DY763" s="39"/>
      <c r="DZ763" s="39"/>
      <c r="EA763" s="39"/>
      <c r="EB763" s="39"/>
      <c r="EC763" s="39"/>
      <c r="ED763" s="39"/>
      <c r="EE763" s="39"/>
      <c r="EF763" s="39"/>
      <c r="EG763" s="39"/>
      <c r="EH763" s="39"/>
      <c r="EI763" s="39"/>
      <c r="EJ763" s="39"/>
      <c r="EK763" s="39"/>
      <c r="EL763" s="39"/>
      <c r="EM763" s="39"/>
      <c r="EN763" s="39"/>
      <c r="EO763" s="39"/>
      <c r="EP763" s="39"/>
      <c r="EQ763" s="39"/>
    </row>
    <row r="764" spans="1:147" s="61" customFormat="1" ht="17.850000000000001" customHeight="1" x14ac:dyDescent="0.3">
      <c r="A764" s="48"/>
      <c r="B764" s="48"/>
      <c r="C764" s="36" t="s">
        <v>591</v>
      </c>
      <c r="D764" s="34">
        <f t="shared" si="244"/>
        <v>167032.6</v>
      </c>
      <c r="E764" s="34">
        <f t="shared" si="245"/>
        <v>334065.09999999998</v>
      </c>
      <c r="F764" s="34">
        <f t="shared" si="246"/>
        <v>445420.2</v>
      </c>
      <c r="G764" s="34">
        <v>556775.19999999995</v>
      </c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  <c r="AK764" s="39"/>
      <c r="AL764" s="39"/>
      <c r="AM764" s="39"/>
      <c r="AN764" s="39"/>
      <c r="AO764" s="39"/>
      <c r="AP764" s="39"/>
      <c r="AQ764" s="39"/>
      <c r="AR764" s="39"/>
      <c r="AS764" s="39"/>
      <c r="AT764" s="39"/>
      <c r="AU764" s="39"/>
      <c r="AV764" s="39"/>
      <c r="AW764" s="39"/>
      <c r="AX764" s="39"/>
      <c r="AY764" s="39"/>
      <c r="AZ764" s="39"/>
      <c r="BA764" s="39"/>
      <c r="BB764" s="39"/>
      <c r="BC764" s="39"/>
      <c r="BD764" s="39"/>
      <c r="BE764" s="39"/>
      <c r="BF764" s="39"/>
      <c r="BG764" s="39"/>
      <c r="BH764" s="39"/>
      <c r="BI764" s="39"/>
      <c r="BJ764" s="39"/>
      <c r="BK764" s="39"/>
      <c r="BL764" s="39"/>
      <c r="BM764" s="39"/>
      <c r="BN764" s="39"/>
      <c r="BO764" s="39"/>
      <c r="BP764" s="39"/>
      <c r="BQ764" s="39"/>
      <c r="BR764" s="39"/>
      <c r="BS764" s="39"/>
      <c r="BT764" s="39"/>
      <c r="BU764" s="39"/>
      <c r="BV764" s="39"/>
      <c r="BW764" s="39"/>
      <c r="BX764" s="39"/>
      <c r="BY764" s="39"/>
      <c r="BZ764" s="39"/>
      <c r="CA764" s="39"/>
      <c r="CB764" s="39"/>
      <c r="CC764" s="39"/>
      <c r="CD764" s="39"/>
      <c r="CE764" s="39"/>
      <c r="CF764" s="39"/>
      <c r="CG764" s="39"/>
      <c r="CH764" s="39"/>
      <c r="CI764" s="39"/>
      <c r="CJ764" s="39"/>
      <c r="CK764" s="39"/>
      <c r="CL764" s="39"/>
      <c r="CM764" s="39"/>
      <c r="CN764" s="39"/>
      <c r="CO764" s="39"/>
      <c r="CP764" s="39"/>
      <c r="CQ764" s="39"/>
      <c r="CR764" s="39"/>
      <c r="CS764" s="39"/>
      <c r="CT764" s="39"/>
      <c r="CU764" s="39"/>
      <c r="CV764" s="39"/>
      <c r="CW764" s="39"/>
      <c r="CX764" s="39"/>
      <c r="CY764" s="39"/>
      <c r="CZ764" s="39"/>
      <c r="DA764" s="39"/>
      <c r="DB764" s="39"/>
      <c r="DC764" s="39"/>
      <c r="DD764" s="39"/>
      <c r="DE764" s="39"/>
      <c r="DF764" s="39"/>
      <c r="DG764" s="39"/>
      <c r="DH764" s="39"/>
      <c r="DI764" s="39"/>
      <c r="DJ764" s="39"/>
      <c r="DK764" s="39"/>
      <c r="DL764" s="39"/>
      <c r="DM764" s="39"/>
      <c r="DN764" s="39"/>
      <c r="DO764" s="39"/>
      <c r="DP764" s="39"/>
      <c r="DQ764" s="39"/>
      <c r="DR764" s="39"/>
      <c r="DS764" s="39"/>
      <c r="DT764" s="39"/>
      <c r="DU764" s="39"/>
      <c r="DV764" s="39"/>
      <c r="DW764" s="39"/>
      <c r="DX764" s="39"/>
      <c r="DY764" s="39"/>
      <c r="DZ764" s="39"/>
      <c r="EA764" s="39"/>
      <c r="EB764" s="39"/>
      <c r="EC764" s="39"/>
      <c r="ED764" s="39"/>
      <c r="EE764" s="39"/>
      <c r="EF764" s="39"/>
      <c r="EG764" s="39"/>
      <c r="EH764" s="39"/>
      <c r="EI764" s="39"/>
      <c r="EJ764" s="39"/>
      <c r="EK764" s="39"/>
      <c r="EL764" s="39"/>
      <c r="EM764" s="39"/>
      <c r="EN764" s="39"/>
      <c r="EO764" s="39"/>
      <c r="EP764" s="39"/>
      <c r="EQ764" s="39"/>
    </row>
    <row r="765" spans="1:147" s="39" customFormat="1" ht="17.850000000000001" customHeight="1" x14ac:dyDescent="0.3">
      <c r="A765" s="42"/>
      <c r="B765" s="42"/>
      <c r="C765" s="36" t="s">
        <v>395</v>
      </c>
      <c r="D765" s="34">
        <f>SUM(D766:D769)</f>
        <v>687895.9</v>
      </c>
      <c r="E765" s="34">
        <f t="shared" ref="E765:G765" si="247">SUM(E766:E769)</f>
        <v>1375792</v>
      </c>
      <c r="F765" s="34">
        <f t="shared" si="247"/>
        <v>1834389.2000000002</v>
      </c>
      <c r="G765" s="34">
        <f t="shared" si="247"/>
        <v>2292986.5</v>
      </c>
    </row>
    <row r="766" spans="1:147" s="61" customFormat="1" ht="17.850000000000001" customHeight="1" x14ac:dyDescent="0.3">
      <c r="A766" s="90"/>
      <c r="B766" s="47"/>
      <c r="C766" s="36" t="s">
        <v>592</v>
      </c>
      <c r="D766" s="34">
        <f t="shared" ref="D766:D769" si="248">+ROUND(G766*0.3,1)</f>
        <v>166452.9</v>
      </c>
      <c r="E766" s="34">
        <f t="shared" ref="E766:E769" si="249">+ROUND(G766*0.6,1)</f>
        <v>332905.90000000002</v>
      </c>
      <c r="F766" s="34">
        <f t="shared" ref="F766:F769" si="250">+ROUND(G766*0.8,1)</f>
        <v>443874.5</v>
      </c>
      <c r="G766" s="34">
        <v>554843.1</v>
      </c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  <c r="AL766" s="39"/>
      <c r="AM766" s="39"/>
      <c r="AN766" s="39"/>
      <c r="AO766" s="39"/>
      <c r="AP766" s="39"/>
      <c r="AQ766" s="39"/>
      <c r="AR766" s="39"/>
      <c r="AS766" s="39"/>
      <c r="AT766" s="39"/>
      <c r="AU766" s="39"/>
      <c r="AV766" s="39"/>
      <c r="AW766" s="39"/>
      <c r="AX766" s="39"/>
      <c r="AY766" s="39"/>
      <c r="AZ766" s="39"/>
      <c r="BA766" s="39"/>
      <c r="BB766" s="39"/>
      <c r="BC766" s="39"/>
      <c r="BD766" s="39"/>
      <c r="BE766" s="39"/>
      <c r="BF766" s="39"/>
      <c r="BG766" s="39"/>
      <c r="BH766" s="39"/>
      <c r="BI766" s="39"/>
      <c r="BJ766" s="39"/>
      <c r="BK766" s="39"/>
      <c r="BL766" s="39"/>
      <c r="BM766" s="39"/>
      <c r="BN766" s="39"/>
      <c r="BO766" s="39"/>
      <c r="BP766" s="39"/>
      <c r="BQ766" s="39"/>
      <c r="BR766" s="39"/>
      <c r="BS766" s="39"/>
      <c r="BT766" s="39"/>
      <c r="BU766" s="39"/>
      <c r="BV766" s="39"/>
      <c r="BW766" s="39"/>
      <c r="BX766" s="39"/>
      <c r="BY766" s="39"/>
      <c r="BZ766" s="39"/>
      <c r="CA766" s="39"/>
      <c r="CB766" s="39"/>
      <c r="CC766" s="39"/>
      <c r="CD766" s="39"/>
      <c r="CE766" s="39"/>
      <c r="CF766" s="39"/>
      <c r="CG766" s="39"/>
      <c r="CH766" s="39"/>
      <c r="CI766" s="39"/>
      <c r="CJ766" s="39"/>
      <c r="CK766" s="39"/>
      <c r="CL766" s="39"/>
      <c r="CM766" s="39"/>
      <c r="CN766" s="39"/>
      <c r="CO766" s="39"/>
      <c r="CP766" s="39"/>
      <c r="CQ766" s="39"/>
      <c r="CR766" s="39"/>
      <c r="CS766" s="39"/>
      <c r="CT766" s="39"/>
      <c r="CU766" s="39"/>
      <c r="CV766" s="39"/>
      <c r="CW766" s="39"/>
      <c r="CX766" s="39"/>
      <c r="CY766" s="39"/>
      <c r="CZ766" s="39"/>
      <c r="DA766" s="39"/>
      <c r="DB766" s="39"/>
      <c r="DC766" s="39"/>
      <c r="DD766" s="39"/>
      <c r="DE766" s="39"/>
      <c r="DF766" s="39"/>
      <c r="DG766" s="39"/>
      <c r="DH766" s="39"/>
      <c r="DI766" s="39"/>
      <c r="DJ766" s="39"/>
      <c r="DK766" s="39"/>
      <c r="DL766" s="39"/>
      <c r="DM766" s="39"/>
      <c r="DN766" s="39"/>
      <c r="DO766" s="39"/>
      <c r="DP766" s="39"/>
      <c r="DQ766" s="39"/>
      <c r="DR766" s="39"/>
      <c r="DS766" s="39"/>
      <c r="DT766" s="39"/>
      <c r="DU766" s="39"/>
      <c r="DV766" s="39"/>
      <c r="DW766" s="39"/>
      <c r="DX766" s="39"/>
      <c r="DY766" s="39"/>
      <c r="DZ766" s="39"/>
      <c r="EA766" s="39"/>
      <c r="EB766" s="39"/>
      <c r="EC766" s="39"/>
      <c r="ED766" s="39"/>
      <c r="EE766" s="39"/>
      <c r="EF766" s="39"/>
      <c r="EG766" s="39"/>
      <c r="EH766" s="39"/>
      <c r="EI766" s="39"/>
      <c r="EJ766" s="39"/>
      <c r="EK766" s="39"/>
      <c r="EL766" s="39"/>
      <c r="EM766" s="39"/>
      <c r="EN766" s="39"/>
      <c r="EO766" s="39"/>
      <c r="EP766" s="39"/>
      <c r="EQ766" s="39"/>
    </row>
    <row r="767" spans="1:147" s="61" customFormat="1" ht="17.850000000000001" customHeight="1" x14ac:dyDescent="0.3">
      <c r="A767" s="89"/>
      <c r="B767" s="48"/>
      <c r="C767" s="36" t="s">
        <v>593</v>
      </c>
      <c r="D767" s="34">
        <f t="shared" si="248"/>
        <v>182404.9</v>
      </c>
      <c r="E767" s="34">
        <f t="shared" si="249"/>
        <v>364809.8</v>
      </c>
      <c r="F767" s="34">
        <f t="shared" si="250"/>
        <v>486413</v>
      </c>
      <c r="G767" s="34">
        <v>608016.30000000005</v>
      </c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  <c r="AL767" s="39"/>
      <c r="AM767" s="39"/>
      <c r="AN767" s="39"/>
      <c r="AO767" s="39"/>
      <c r="AP767" s="39"/>
      <c r="AQ767" s="39"/>
      <c r="AR767" s="39"/>
      <c r="AS767" s="39"/>
      <c r="AT767" s="39"/>
      <c r="AU767" s="39"/>
      <c r="AV767" s="39"/>
      <c r="AW767" s="39"/>
      <c r="AX767" s="39"/>
      <c r="AY767" s="39"/>
      <c r="AZ767" s="39"/>
      <c r="BA767" s="39"/>
      <c r="BB767" s="39"/>
      <c r="BC767" s="39"/>
      <c r="BD767" s="39"/>
      <c r="BE767" s="39"/>
      <c r="BF767" s="39"/>
      <c r="BG767" s="39"/>
      <c r="BH767" s="39"/>
      <c r="BI767" s="39"/>
      <c r="BJ767" s="39"/>
      <c r="BK767" s="39"/>
      <c r="BL767" s="39"/>
      <c r="BM767" s="39"/>
      <c r="BN767" s="39"/>
      <c r="BO767" s="39"/>
      <c r="BP767" s="39"/>
      <c r="BQ767" s="39"/>
      <c r="BR767" s="39"/>
      <c r="BS767" s="39"/>
      <c r="BT767" s="39"/>
      <c r="BU767" s="39"/>
      <c r="BV767" s="39"/>
      <c r="BW767" s="39"/>
      <c r="BX767" s="39"/>
      <c r="BY767" s="39"/>
      <c r="BZ767" s="39"/>
      <c r="CA767" s="39"/>
      <c r="CB767" s="39"/>
      <c r="CC767" s="39"/>
      <c r="CD767" s="39"/>
      <c r="CE767" s="39"/>
      <c r="CF767" s="39"/>
      <c r="CG767" s="39"/>
      <c r="CH767" s="39"/>
      <c r="CI767" s="39"/>
      <c r="CJ767" s="39"/>
      <c r="CK767" s="39"/>
      <c r="CL767" s="39"/>
      <c r="CM767" s="39"/>
      <c r="CN767" s="39"/>
      <c r="CO767" s="39"/>
      <c r="CP767" s="39"/>
      <c r="CQ767" s="39"/>
      <c r="CR767" s="39"/>
      <c r="CS767" s="39"/>
      <c r="CT767" s="39"/>
      <c r="CU767" s="39"/>
      <c r="CV767" s="39"/>
      <c r="CW767" s="39"/>
      <c r="CX767" s="39"/>
      <c r="CY767" s="39"/>
      <c r="CZ767" s="39"/>
      <c r="DA767" s="39"/>
      <c r="DB767" s="39"/>
      <c r="DC767" s="39"/>
      <c r="DD767" s="39"/>
      <c r="DE767" s="39"/>
      <c r="DF767" s="39"/>
      <c r="DG767" s="39"/>
      <c r="DH767" s="39"/>
      <c r="DI767" s="39"/>
      <c r="DJ767" s="39"/>
      <c r="DK767" s="39"/>
      <c r="DL767" s="39"/>
      <c r="DM767" s="39"/>
      <c r="DN767" s="39"/>
      <c r="DO767" s="39"/>
      <c r="DP767" s="39"/>
      <c r="DQ767" s="39"/>
      <c r="DR767" s="39"/>
      <c r="DS767" s="39"/>
      <c r="DT767" s="39"/>
      <c r="DU767" s="39"/>
      <c r="DV767" s="39"/>
      <c r="DW767" s="39"/>
      <c r="DX767" s="39"/>
      <c r="DY767" s="39"/>
      <c r="DZ767" s="39"/>
      <c r="EA767" s="39"/>
      <c r="EB767" s="39"/>
      <c r="EC767" s="39"/>
      <c r="ED767" s="39"/>
      <c r="EE767" s="39"/>
      <c r="EF767" s="39"/>
      <c r="EG767" s="39"/>
      <c r="EH767" s="39"/>
      <c r="EI767" s="39"/>
      <c r="EJ767" s="39"/>
      <c r="EK767" s="39"/>
      <c r="EL767" s="39"/>
      <c r="EM767" s="39"/>
      <c r="EN767" s="39"/>
      <c r="EO767" s="39"/>
      <c r="EP767" s="39"/>
      <c r="EQ767" s="39"/>
    </row>
    <row r="768" spans="1:147" s="61" customFormat="1" ht="17.850000000000001" customHeight="1" x14ac:dyDescent="0.3">
      <c r="A768" s="89"/>
      <c r="B768" s="48"/>
      <c r="C768" s="36" t="s">
        <v>594</v>
      </c>
      <c r="D768" s="34">
        <f t="shared" si="248"/>
        <v>181192.2</v>
      </c>
      <c r="E768" s="34">
        <f t="shared" si="249"/>
        <v>362384.5</v>
      </c>
      <c r="F768" s="34">
        <f t="shared" si="250"/>
        <v>483179.3</v>
      </c>
      <c r="G768" s="34">
        <v>603974.1</v>
      </c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  <c r="AK768" s="39"/>
      <c r="AL768" s="39"/>
      <c r="AM768" s="39"/>
      <c r="AN768" s="39"/>
      <c r="AO768" s="39"/>
      <c r="AP768" s="39"/>
      <c r="AQ768" s="39"/>
      <c r="AR768" s="39"/>
      <c r="AS768" s="39"/>
      <c r="AT768" s="39"/>
      <c r="AU768" s="39"/>
      <c r="AV768" s="39"/>
      <c r="AW768" s="39"/>
      <c r="AX768" s="39"/>
      <c r="AY768" s="39"/>
      <c r="AZ768" s="39"/>
      <c r="BA768" s="39"/>
      <c r="BB768" s="39"/>
      <c r="BC768" s="39"/>
      <c r="BD768" s="39"/>
      <c r="BE768" s="39"/>
      <c r="BF768" s="39"/>
      <c r="BG768" s="39"/>
      <c r="BH768" s="39"/>
      <c r="BI768" s="39"/>
      <c r="BJ768" s="39"/>
      <c r="BK768" s="39"/>
      <c r="BL768" s="39"/>
      <c r="BM768" s="39"/>
      <c r="BN768" s="39"/>
      <c r="BO768" s="39"/>
      <c r="BP768" s="39"/>
      <c r="BQ768" s="39"/>
      <c r="BR768" s="39"/>
      <c r="BS768" s="39"/>
      <c r="BT768" s="39"/>
      <c r="BU768" s="39"/>
      <c r="BV768" s="39"/>
      <c r="BW768" s="39"/>
      <c r="BX768" s="39"/>
      <c r="BY768" s="39"/>
      <c r="BZ768" s="39"/>
      <c r="CA768" s="39"/>
      <c r="CB768" s="39"/>
      <c r="CC768" s="39"/>
      <c r="CD768" s="39"/>
      <c r="CE768" s="39"/>
      <c r="CF768" s="39"/>
      <c r="CG768" s="39"/>
      <c r="CH768" s="39"/>
      <c r="CI768" s="39"/>
      <c r="CJ768" s="39"/>
      <c r="CK768" s="39"/>
      <c r="CL768" s="39"/>
      <c r="CM768" s="39"/>
      <c r="CN768" s="39"/>
      <c r="CO768" s="39"/>
      <c r="CP768" s="39"/>
      <c r="CQ768" s="39"/>
      <c r="CR768" s="39"/>
      <c r="CS768" s="39"/>
      <c r="CT768" s="39"/>
      <c r="CU768" s="39"/>
      <c r="CV768" s="39"/>
      <c r="CW768" s="39"/>
      <c r="CX768" s="39"/>
      <c r="CY768" s="39"/>
      <c r="CZ768" s="39"/>
      <c r="DA768" s="39"/>
      <c r="DB768" s="39"/>
      <c r="DC768" s="39"/>
      <c r="DD768" s="39"/>
      <c r="DE768" s="39"/>
      <c r="DF768" s="39"/>
      <c r="DG768" s="39"/>
      <c r="DH768" s="39"/>
      <c r="DI768" s="39"/>
      <c r="DJ768" s="39"/>
      <c r="DK768" s="39"/>
      <c r="DL768" s="39"/>
      <c r="DM768" s="39"/>
      <c r="DN768" s="39"/>
      <c r="DO768" s="39"/>
      <c r="DP768" s="39"/>
      <c r="DQ768" s="39"/>
      <c r="DR768" s="39"/>
      <c r="DS768" s="39"/>
      <c r="DT768" s="39"/>
      <c r="DU768" s="39"/>
      <c r="DV768" s="39"/>
      <c r="DW768" s="39"/>
      <c r="DX768" s="39"/>
      <c r="DY768" s="39"/>
      <c r="DZ768" s="39"/>
      <c r="EA768" s="39"/>
      <c r="EB768" s="39"/>
      <c r="EC768" s="39"/>
      <c r="ED768" s="39"/>
      <c r="EE768" s="39"/>
      <c r="EF768" s="39"/>
      <c r="EG768" s="39"/>
      <c r="EH768" s="39"/>
      <c r="EI768" s="39"/>
      <c r="EJ768" s="39"/>
      <c r="EK768" s="39"/>
      <c r="EL768" s="39"/>
      <c r="EM768" s="39"/>
      <c r="EN768" s="39"/>
      <c r="EO768" s="39"/>
      <c r="EP768" s="39"/>
      <c r="EQ768" s="39"/>
    </row>
    <row r="769" spans="1:147" s="61" customFormat="1" ht="17.850000000000001" customHeight="1" x14ac:dyDescent="0.3">
      <c r="A769" s="48"/>
      <c r="B769" s="48"/>
      <c r="C769" s="36" t="s">
        <v>595</v>
      </c>
      <c r="D769" s="34">
        <f t="shared" si="248"/>
        <v>157845.9</v>
      </c>
      <c r="E769" s="34">
        <f t="shared" si="249"/>
        <v>315691.8</v>
      </c>
      <c r="F769" s="34">
        <f t="shared" si="250"/>
        <v>420922.4</v>
      </c>
      <c r="G769" s="34">
        <v>526153</v>
      </c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  <c r="AL769" s="39"/>
      <c r="AM769" s="39"/>
      <c r="AN769" s="39"/>
      <c r="AO769" s="39"/>
      <c r="AP769" s="39"/>
      <c r="AQ769" s="39"/>
      <c r="AR769" s="39"/>
      <c r="AS769" s="39"/>
      <c r="AT769" s="39"/>
      <c r="AU769" s="39"/>
      <c r="AV769" s="39"/>
      <c r="AW769" s="39"/>
      <c r="AX769" s="39"/>
      <c r="AY769" s="39"/>
      <c r="AZ769" s="39"/>
      <c r="BA769" s="39"/>
      <c r="BB769" s="39"/>
      <c r="BC769" s="39"/>
      <c r="BD769" s="39"/>
      <c r="BE769" s="39"/>
      <c r="BF769" s="39"/>
      <c r="BG769" s="39"/>
      <c r="BH769" s="39"/>
      <c r="BI769" s="39"/>
      <c r="BJ769" s="39"/>
      <c r="BK769" s="39"/>
      <c r="BL769" s="39"/>
      <c r="BM769" s="39"/>
      <c r="BN769" s="39"/>
      <c r="BO769" s="39"/>
      <c r="BP769" s="39"/>
      <c r="BQ769" s="39"/>
      <c r="BR769" s="39"/>
      <c r="BS769" s="39"/>
      <c r="BT769" s="39"/>
      <c r="BU769" s="39"/>
      <c r="BV769" s="39"/>
      <c r="BW769" s="39"/>
      <c r="BX769" s="39"/>
      <c r="BY769" s="39"/>
      <c r="BZ769" s="39"/>
      <c r="CA769" s="39"/>
      <c r="CB769" s="39"/>
      <c r="CC769" s="39"/>
      <c r="CD769" s="39"/>
      <c r="CE769" s="39"/>
      <c r="CF769" s="39"/>
      <c r="CG769" s="39"/>
      <c r="CH769" s="39"/>
      <c r="CI769" s="39"/>
      <c r="CJ769" s="39"/>
      <c r="CK769" s="39"/>
      <c r="CL769" s="39"/>
      <c r="CM769" s="39"/>
      <c r="CN769" s="39"/>
      <c r="CO769" s="39"/>
      <c r="CP769" s="39"/>
      <c r="CQ769" s="39"/>
      <c r="CR769" s="39"/>
      <c r="CS769" s="39"/>
      <c r="CT769" s="39"/>
      <c r="CU769" s="39"/>
      <c r="CV769" s="39"/>
      <c r="CW769" s="39"/>
      <c r="CX769" s="39"/>
      <c r="CY769" s="39"/>
      <c r="CZ769" s="39"/>
      <c r="DA769" s="39"/>
      <c r="DB769" s="39"/>
      <c r="DC769" s="39"/>
      <c r="DD769" s="39"/>
      <c r="DE769" s="39"/>
      <c r="DF769" s="39"/>
      <c r="DG769" s="39"/>
      <c r="DH769" s="39"/>
      <c r="DI769" s="39"/>
      <c r="DJ769" s="39"/>
      <c r="DK769" s="39"/>
      <c r="DL769" s="39"/>
      <c r="DM769" s="39"/>
      <c r="DN769" s="39"/>
      <c r="DO769" s="39"/>
      <c r="DP769" s="39"/>
      <c r="DQ769" s="39"/>
      <c r="DR769" s="39"/>
      <c r="DS769" s="39"/>
      <c r="DT769" s="39"/>
      <c r="DU769" s="39"/>
      <c r="DV769" s="39"/>
      <c r="DW769" s="39"/>
      <c r="DX769" s="39"/>
      <c r="DY769" s="39"/>
      <c r="DZ769" s="39"/>
      <c r="EA769" s="39"/>
      <c r="EB769" s="39"/>
      <c r="EC769" s="39"/>
      <c r="ED769" s="39"/>
      <c r="EE769" s="39"/>
      <c r="EF769" s="39"/>
      <c r="EG769" s="39"/>
      <c r="EH769" s="39"/>
      <c r="EI769" s="39"/>
      <c r="EJ769" s="39"/>
      <c r="EK769" s="39"/>
      <c r="EL769" s="39"/>
      <c r="EM769" s="39"/>
      <c r="EN769" s="39"/>
      <c r="EO769" s="39"/>
      <c r="EP769" s="39"/>
      <c r="EQ769" s="39"/>
    </row>
    <row r="770" spans="1:147" s="39" customFormat="1" ht="17.850000000000001" customHeight="1" x14ac:dyDescent="0.3">
      <c r="A770" s="42"/>
      <c r="B770" s="42"/>
      <c r="C770" s="36" t="s">
        <v>381</v>
      </c>
      <c r="D770" s="34">
        <f>SUM(D771:D776)</f>
        <v>1067463.5000000002</v>
      </c>
      <c r="E770" s="34">
        <f t="shared" ref="E770:G770" si="251">SUM(E771:E776)</f>
        <v>2134926.8000000003</v>
      </c>
      <c r="F770" s="34">
        <f t="shared" si="251"/>
        <v>2846569.2</v>
      </c>
      <c r="G770" s="34">
        <f t="shared" si="251"/>
        <v>3558211.4000000004</v>
      </c>
    </row>
    <row r="771" spans="1:147" s="61" customFormat="1" ht="17.850000000000001" customHeight="1" x14ac:dyDescent="0.3">
      <c r="A771" s="90"/>
      <c r="B771" s="47"/>
      <c r="C771" s="36" t="s">
        <v>596</v>
      </c>
      <c r="D771" s="34">
        <f t="shared" ref="D771:D776" si="252">+ROUND(G771*0.3,1)</f>
        <v>197473.9</v>
      </c>
      <c r="E771" s="34">
        <f t="shared" ref="E771:E776" si="253">+ROUND(G771*0.6,1)</f>
        <v>394947.7</v>
      </c>
      <c r="F771" s="34">
        <f t="shared" ref="F771:F776" si="254">+ROUND(G771*0.8,1)</f>
        <v>526597</v>
      </c>
      <c r="G771" s="34">
        <v>658246.19999999995</v>
      </c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  <c r="AL771" s="39"/>
      <c r="AM771" s="39"/>
      <c r="AN771" s="39"/>
      <c r="AO771" s="39"/>
      <c r="AP771" s="39"/>
      <c r="AQ771" s="39"/>
      <c r="AR771" s="39"/>
      <c r="AS771" s="39"/>
      <c r="AT771" s="39"/>
      <c r="AU771" s="39"/>
      <c r="AV771" s="39"/>
      <c r="AW771" s="39"/>
      <c r="AX771" s="39"/>
      <c r="AY771" s="39"/>
      <c r="AZ771" s="39"/>
      <c r="BA771" s="39"/>
      <c r="BB771" s="39"/>
      <c r="BC771" s="39"/>
      <c r="BD771" s="39"/>
      <c r="BE771" s="39"/>
      <c r="BF771" s="39"/>
      <c r="BG771" s="39"/>
      <c r="BH771" s="39"/>
      <c r="BI771" s="39"/>
      <c r="BJ771" s="39"/>
      <c r="BK771" s="39"/>
      <c r="BL771" s="39"/>
      <c r="BM771" s="39"/>
      <c r="BN771" s="39"/>
      <c r="BO771" s="39"/>
      <c r="BP771" s="39"/>
      <c r="BQ771" s="39"/>
      <c r="BR771" s="39"/>
      <c r="BS771" s="39"/>
      <c r="BT771" s="39"/>
      <c r="BU771" s="39"/>
      <c r="BV771" s="39"/>
      <c r="BW771" s="39"/>
      <c r="BX771" s="39"/>
      <c r="BY771" s="39"/>
      <c r="BZ771" s="39"/>
      <c r="CA771" s="39"/>
      <c r="CB771" s="39"/>
      <c r="CC771" s="39"/>
      <c r="CD771" s="39"/>
      <c r="CE771" s="39"/>
      <c r="CF771" s="39"/>
      <c r="CG771" s="39"/>
      <c r="CH771" s="39"/>
      <c r="CI771" s="39"/>
      <c r="CJ771" s="39"/>
      <c r="CK771" s="39"/>
      <c r="CL771" s="39"/>
      <c r="CM771" s="39"/>
      <c r="CN771" s="39"/>
      <c r="CO771" s="39"/>
      <c r="CP771" s="39"/>
      <c r="CQ771" s="39"/>
      <c r="CR771" s="39"/>
      <c r="CS771" s="39"/>
      <c r="CT771" s="39"/>
      <c r="CU771" s="39"/>
      <c r="CV771" s="39"/>
      <c r="CW771" s="39"/>
      <c r="CX771" s="39"/>
      <c r="CY771" s="39"/>
      <c r="CZ771" s="39"/>
      <c r="DA771" s="39"/>
      <c r="DB771" s="39"/>
      <c r="DC771" s="39"/>
      <c r="DD771" s="39"/>
      <c r="DE771" s="39"/>
      <c r="DF771" s="39"/>
      <c r="DG771" s="39"/>
      <c r="DH771" s="39"/>
      <c r="DI771" s="39"/>
      <c r="DJ771" s="39"/>
      <c r="DK771" s="39"/>
      <c r="DL771" s="39"/>
      <c r="DM771" s="39"/>
      <c r="DN771" s="39"/>
      <c r="DO771" s="39"/>
      <c r="DP771" s="39"/>
      <c r="DQ771" s="39"/>
      <c r="DR771" s="39"/>
      <c r="DS771" s="39"/>
      <c r="DT771" s="39"/>
      <c r="DU771" s="39"/>
      <c r="DV771" s="39"/>
      <c r="DW771" s="39"/>
      <c r="DX771" s="39"/>
      <c r="DY771" s="39"/>
      <c r="DZ771" s="39"/>
      <c r="EA771" s="39"/>
      <c r="EB771" s="39"/>
      <c r="EC771" s="39"/>
      <c r="ED771" s="39"/>
      <c r="EE771" s="39"/>
      <c r="EF771" s="39"/>
      <c r="EG771" s="39"/>
      <c r="EH771" s="39"/>
      <c r="EI771" s="39"/>
      <c r="EJ771" s="39"/>
      <c r="EK771" s="39"/>
      <c r="EL771" s="39"/>
      <c r="EM771" s="39"/>
      <c r="EN771" s="39"/>
      <c r="EO771" s="39"/>
      <c r="EP771" s="39"/>
      <c r="EQ771" s="39"/>
    </row>
    <row r="772" spans="1:147" s="61" customFormat="1" ht="17.850000000000001" customHeight="1" x14ac:dyDescent="0.3">
      <c r="A772" s="89"/>
      <c r="B772" s="48"/>
      <c r="C772" s="36" t="s">
        <v>597</v>
      </c>
      <c r="D772" s="34">
        <f t="shared" si="252"/>
        <v>179728.2</v>
      </c>
      <c r="E772" s="34">
        <f t="shared" si="253"/>
        <v>359456.4</v>
      </c>
      <c r="F772" s="34">
        <f t="shared" si="254"/>
        <v>479275.2</v>
      </c>
      <c r="G772" s="34">
        <v>599094</v>
      </c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  <c r="AK772" s="39"/>
      <c r="AL772" s="39"/>
      <c r="AM772" s="39"/>
      <c r="AN772" s="39"/>
      <c r="AO772" s="39"/>
      <c r="AP772" s="39"/>
      <c r="AQ772" s="39"/>
      <c r="AR772" s="39"/>
      <c r="AS772" s="39"/>
      <c r="AT772" s="39"/>
      <c r="AU772" s="39"/>
      <c r="AV772" s="39"/>
      <c r="AW772" s="39"/>
      <c r="AX772" s="39"/>
      <c r="AY772" s="39"/>
      <c r="AZ772" s="39"/>
      <c r="BA772" s="39"/>
      <c r="BB772" s="39"/>
      <c r="BC772" s="39"/>
      <c r="BD772" s="39"/>
      <c r="BE772" s="39"/>
      <c r="BF772" s="39"/>
      <c r="BG772" s="39"/>
      <c r="BH772" s="39"/>
      <c r="BI772" s="39"/>
      <c r="BJ772" s="39"/>
      <c r="BK772" s="39"/>
      <c r="BL772" s="39"/>
      <c r="BM772" s="39"/>
      <c r="BN772" s="39"/>
      <c r="BO772" s="39"/>
      <c r="BP772" s="39"/>
      <c r="BQ772" s="39"/>
      <c r="BR772" s="39"/>
      <c r="BS772" s="39"/>
      <c r="BT772" s="39"/>
      <c r="BU772" s="39"/>
      <c r="BV772" s="39"/>
      <c r="BW772" s="39"/>
      <c r="BX772" s="39"/>
      <c r="BY772" s="39"/>
      <c r="BZ772" s="39"/>
      <c r="CA772" s="39"/>
      <c r="CB772" s="39"/>
      <c r="CC772" s="39"/>
      <c r="CD772" s="39"/>
      <c r="CE772" s="39"/>
      <c r="CF772" s="39"/>
      <c r="CG772" s="39"/>
      <c r="CH772" s="39"/>
      <c r="CI772" s="39"/>
      <c r="CJ772" s="39"/>
      <c r="CK772" s="39"/>
      <c r="CL772" s="39"/>
      <c r="CM772" s="39"/>
      <c r="CN772" s="39"/>
      <c r="CO772" s="39"/>
      <c r="CP772" s="39"/>
      <c r="CQ772" s="39"/>
      <c r="CR772" s="39"/>
      <c r="CS772" s="39"/>
      <c r="CT772" s="39"/>
      <c r="CU772" s="39"/>
      <c r="CV772" s="39"/>
      <c r="CW772" s="39"/>
      <c r="CX772" s="39"/>
      <c r="CY772" s="39"/>
      <c r="CZ772" s="39"/>
      <c r="DA772" s="39"/>
      <c r="DB772" s="39"/>
      <c r="DC772" s="39"/>
      <c r="DD772" s="39"/>
      <c r="DE772" s="39"/>
      <c r="DF772" s="39"/>
      <c r="DG772" s="39"/>
      <c r="DH772" s="39"/>
      <c r="DI772" s="39"/>
      <c r="DJ772" s="39"/>
      <c r="DK772" s="39"/>
      <c r="DL772" s="39"/>
      <c r="DM772" s="39"/>
      <c r="DN772" s="39"/>
      <c r="DO772" s="39"/>
      <c r="DP772" s="39"/>
      <c r="DQ772" s="39"/>
      <c r="DR772" s="39"/>
      <c r="DS772" s="39"/>
      <c r="DT772" s="39"/>
      <c r="DU772" s="39"/>
      <c r="DV772" s="39"/>
      <c r="DW772" s="39"/>
      <c r="DX772" s="39"/>
      <c r="DY772" s="39"/>
      <c r="DZ772" s="39"/>
      <c r="EA772" s="39"/>
      <c r="EB772" s="39"/>
      <c r="EC772" s="39"/>
      <c r="ED772" s="39"/>
      <c r="EE772" s="39"/>
      <c r="EF772" s="39"/>
      <c r="EG772" s="39"/>
      <c r="EH772" s="39"/>
      <c r="EI772" s="39"/>
      <c r="EJ772" s="39"/>
      <c r="EK772" s="39"/>
      <c r="EL772" s="39"/>
      <c r="EM772" s="39"/>
      <c r="EN772" s="39"/>
      <c r="EO772" s="39"/>
      <c r="EP772" s="39"/>
      <c r="EQ772" s="39"/>
    </row>
    <row r="773" spans="1:147" s="61" customFormat="1" ht="17.850000000000001" customHeight="1" x14ac:dyDescent="0.3">
      <c r="A773" s="89"/>
      <c r="B773" s="48"/>
      <c r="C773" s="36" t="s">
        <v>598</v>
      </c>
      <c r="D773" s="34">
        <f t="shared" si="252"/>
        <v>179728.2</v>
      </c>
      <c r="E773" s="34">
        <f t="shared" si="253"/>
        <v>359456.4</v>
      </c>
      <c r="F773" s="34">
        <f t="shared" si="254"/>
        <v>479275.2</v>
      </c>
      <c r="G773" s="34">
        <v>599094</v>
      </c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  <c r="AK773" s="39"/>
      <c r="AL773" s="39"/>
      <c r="AM773" s="39"/>
      <c r="AN773" s="39"/>
      <c r="AO773" s="39"/>
      <c r="AP773" s="39"/>
      <c r="AQ773" s="39"/>
      <c r="AR773" s="39"/>
      <c r="AS773" s="39"/>
      <c r="AT773" s="39"/>
      <c r="AU773" s="39"/>
      <c r="AV773" s="39"/>
      <c r="AW773" s="39"/>
      <c r="AX773" s="39"/>
      <c r="AY773" s="39"/>
      <c r="AZ773" s="39"/>
      <c r="BA773" s="39"/>
      <c r="BB773" s="39"/>
      <c r="BC773" s="39"/>
      <c r="BD773" s="39"/>
      <c r="BE773" s="39"/>
      <c r="BF773" s="39"/>
      <c r="BG773" s="39"/>
      <c r="BH773" s="39"/>
      <c r="BI773" s="39"/>
      <c r="BJ773" s="39"/>
      <c r="BK773" s="39"/>
      <c r="BL773" s="39"/>
      <c r="BM773" s="39"/>
      <c r="BN773" s="39"/>
      <c r="BO773" s="39"/>
      <c r="BP773" s="39"/>
      <c r="BQ773" s="39"/>
      <c r="BR773" s="39"/>
      <c r="BS773" s="39"/>
      <c r="BT773" s="39"/>
      <c r="BU773" s="39"/>
      <c r="BV773" s="39"/>
      <c r="BW773" s="39"/>
      <c r="BX773" s="39"/>
      <c r="BY773" s="39"/>
      <c r="BZ773" s="39"/>
      <c r="CA773" s="39"/>
      <c r="CB773" s="39"/>
      <c r="CC773" s="39"/>
      <c r="CD773" s="39"/>
      <c r="CE773" s="39"/>
      <c r="CF773" s="39"/>
      <c r="CG773" s="39"/>
      <c r="CH773" s="39"/>
      <c r="CI773" s="39"/>
      <c r="CJ773" s="39"/>
      <c r="CK773" s="39"/>
      <c r="CL773" s="39"/>
      <c r="CM773" s="39"/>
      <c r="CN773" s="39"/>
      <c r="CO773" s="39"/>
      <c r="CP773" s="39"/>
      <c r="CQ773" s="39"/>
      <c r="CR773" s="39"/>
      <c r="CS773" s="39"/>
      <c r="CT773" s="39"/>
      <c r="CU773" s="39"/>
      <c r="CV773" s="39"/>
      <c r="CW773" s="39"/>
      <c r="CX773" s="39"/>
      <c r="CY773" s="39"/>
      <c r="CZ773" s="39"/>
      <c r="DA773" s="39"/>
      <c r="DB773" s="39"/>
      <c r="DC773" s="39"/>
      <c r="DD773" s="39"/>
      <c r="DE773" s="39"/>
      <c r="DF773" s="39"/>
      <c r="DG773" s="39"/>
      <c r="DH773" s="39"/>
      <c r="DI773" s="39"/>
      <c r="DJ773" s="39"/>
      <c r="DK773" s="39"/>
      <c r="DL773" s="39"/>
      <c r="DM773" s="39"/>
      <c r="DN773" s="39"/>
      <c r="DO773" s="39"/>
      <c r="DP773" s="39"/>
      <c r="DQ773" s="39"/>
      <c r="DR773" s="39"/>
      <c r="DS773" s="39"/>
      <c r="DT773" s="39"/>
      <c r="DU773" s="39"/>
      <c r="DV773" s="39"/>
      <c r="DW773" s="39"/>
      <c r="DX773" s="39"/>
      <c r="DY773" s="39"/>
      <c r="DZ773" s="39"/>
      <c r="EA773" s="39"/>
      <c r="EB773" s="39"/>
      <c r="EC773" s="39"/>
      <c r="ED773" s="39"/>
      <c r="EE773" s="39"/>
      <c r="EF773" s="39"/>
      <c r="EG773" s="39"/>
      <c r="EH773" s="39"/>
      <c r="EI773" s="39"/>
      <c r="EJ773" s="39"/>
      <c r="EK773" s="39"/>
      <c r="EL773" s="39"/>
      <c r="EM773" s="39"/>
      <c r="EN773" s="39"/>
      <c r="EO773" s="39"/>
      <c r="EP773" s="39"/>
      <c r="EQ773" s="39"/>
    </row>
    <row r="774" spans="1:147" s="61" customFormat="1" ht="17.850000000000001" customHeight="1" x14ac:dyDescent="0.3">
      <c r="A774" s="48"/>
      <c r="B774" s="48"/>
      <c r="C774" s="36" t="s">
        <v>599</v>
      </c>
      <c r="D774" s="34">
        <f t="shared" si="252"/>
        <v>170713.8</v>
      </c>
      <c r="E774" s="34">
        <f t="shared" si="253"/>
        <v>341427.6</v>
      </c>
      <c r="F774" s="34">
        <f t="shared" si="254"/>
        <v>455236.8</v>
      </c>
      <c r="G774" s="34">
        <v>569046</v>
      </c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  <c r="AK774" s="39"/>
      <c r="AL774" s="39"/>
      <c r="AM774" s="39"/>
      <c r="AN774" s="39"/>
      <c r="AO774" s="39"/>
      <c r="AP774" s="39"/>
      <c r="AQ774" s="39"/>
      <c r="AR774" s="39"/>
      <c r="AS774" s="39"/>
      <c r="AT774" s="39"/>
      <c r="AU774" s="39"/>
      <c r="AV774" s="39"/>
      <c r="AW774" s="39"/>
      <c r="AX774" s="39"/>
      <c r="AY774" s="39"/>
      <c r="AZ774" s="39"/>
      <c r="BA774" s="39"/>
      <c r="BB774" s="39"/>
      <c r="BC774" s="39"/>
      <c r="BD774" s="39"/>
      <c r="BE774" s="39"/>
      <c r="BF774" s="39"/>
      <c r="BG774" s="39"/>
      <c r="BH774" s="39"/>
      <c r="BI774" s="39"/>
      <c r="BJ774" s="39"/>
      <c r="BK774" s="39"/>
      <c r="BL774" s="39"/>
      <c r="BM774" s="39"/>
      <c r="BN774" s="39"/>
      <c r="BO774" s="39"/>
      <c r="BP774" s="39"/>
      <c r="BQ774" s="39"/>
      <c r="BR774" s="39"/>
      <c r="BS774" s="39"/>
      <c r="BT774" s="39"/>
      <c r="BU774" s="39"/>
      <c r="BV774" s="39"/>
      <c r="BW774" s="39"/>
      <c r="BX774" s="39"/>
      <c r="BY774" s="39"/>
      <c r="BZ774" s="39"/>
      <c r="CA774" s="39"/>
      <c r="CB774" s="39"/>
      <c r="CC774" s="39"/>
      <c r="CD774" s="39"/>
      <c r="CE774" s="39"/>
      <c r="CF774" s="39"/>
      <c r="CG774" s="39"/>
      <c r="CH774" s="39"/>
      <c r="CI774" s="39"/>
      <c r="CJ774" s="39"/>
      <c r="CK774" s="39"/>
      <c r="CL774" s="39"/>
      <c r="CM774" s="39"/>
      <c r="CN774" s="39"/>
      <c r="CO774" s="39"/>
      <c r="CP774" s="39"/>
      <c r="CQ774" s="39"/>
      <c r="CR774" s="39"/>
      <c r="CS774" s="39"/>
      <c r="CT774" s="39"/>
      <c r="CU774" s="39"/>
      <c r="CV774" s="39"/>
      <c r="CW774" s="39"/>
      <c r="CX774" s="39"/>
      <c r="CY774" s="39"/>
      <c r="CZ774" s="39"/>
      <c r="DA774" s="39"/>
      <c r="DB774" s="39"/>
      <c r="DC774" s="39"/>
      <c r="DD774" s="39"/>
      <c r="DE774" s="39"/>
      <c r="DF774" s="39"/>
      <c r="DG774" s="39"/>
      <c r="DH774" s="39"/>
      <c r="DI774" s="39"/>
      <c r="DJ774" s="39"/>
      <c r="DK774" s="39"/>
      <c r="DL774" s="39"/>
      <c r="DM774" s="39"/>
      <c r="DN774" s="39"/>
      <c r="DO774" s="39"/>
      <c r="DP774" s="39"/>
      <c r="DQ774" s="39"/>
      <c r="DR774" s="39"/>
      <c r="DS774" s="39"/>
      <c r="DT774" s="39"/>
      <c r="DU774" s="39"/>
      <c r="DV774" s="39"/>
      <c r="DW774" s="39"/>
      <c r="DX774" s="39"/>
      <c r="DY774" s="39"/>
      <c r="DZ774" s="39"/>
      <c r="EA774" s="39"/>
      <c r="EB774" s="39"/>
      <c r="EC774" s="39"/>
      <c r="ED774" s="39"/>
      <c r="EE774" s="39"/>
      <c r="EF774" s="39"/>
      <c r="EG774" s="39"/>
      <c r="EH774" s="39"/>
      <c r="EI774" s="39"/>
      <c r="EJ774" s="39"/>
      <c r="EK774" s="39"/>
      <c r="EL774" s="39"/>
      <c r="EM774" s="39"/>
      <c r="EN774" s="39"/>
      <c r="EO774" s="39"/>
      <c r="EP774" s="39"/>
      <c r="EQ774" s="39"/>
    </row>
    <row r="775" spans="1:147" s="61" customFormat="1" ht="17.850000000000001" customHeight="1" x14ac:dyDescent="0.3">
      <c r="A775" s="48"/>
      <c r="B775" s="48"/>
      <c r="C775" s="36" t="s">
        <v>600</v>
      </c>
      <c r="D775" s="34">
        <f t="shared" si="252"/>
        <v>166430.79999999999</v>
      </c>
      <c r="E775" s="34">
        <f t="shared" si="253"/>
        <v>332861.5</v>
      </c>
      <c r="F775" s="34">
        <f t="shared" si="254"/>
        <v>443815.4</v>
      </c>
      <c r="G775" s="34">
        <v>554769.19999999995</v>
      </c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  <c r="AL775" s="39"/>
      <c r="AM775" s="39"/>
      <c r="AN775" s="39"/>
      <c r="AO775" s="39"/>
      <c r="AP775" s="39"/>
      <c r="AQ775" s="39"/>
      <c r="AR775" s="39"/>
      <c r="AS775" s="39"/>
      <c r="AT775" s="39"/>
      <c r="AU775" s="39"/>
      <c r="AV775" s="39"/>
      <c r="AW775" s="39"/>
      <c r="AX775" s="39"/>
      <c r="AY775" s="39"/>
      <c r="AZ775" s="39"/>
      <c r="BA775" s="39"/>
      <c r="BB775" s="39"/>
      <c r="BC775" s="39"/>
      <c r="BD775" s="39"/>
      <c r="BE775" s="39"/>
      <c r="BF775" s="39"/>
      <c r="BG775" s="39"/>
      <c r="BH775" s="39"/>
      <c r="BI775" s="39"/>
      <c r="BJ775" s="39"/>
      <c r="BK775" s="39"/>
      <c r="BL775" s="39"/>
      <c r="BM775" s="39"/>
      <c r="BN775" s="39"/>
      <c r="BO775" s="39"/>
      <c r="BP775" s="39"/>
      <c r="BQ775" s="39"/>
      <c r="BR775" s="39"/>
      <c r="BS775" s="39"/>
      <c r="BT775" s="39"/>
      <c r="BU775" s="39"/>
      <c r="BV775" s="39"/>
      <c r="BW775" s="39"/>
      <c r="BX775" s="39"/>
      <c r="BY775" s="39"/>
      <c r="BZ775" s="39"/>
      <c r="CA775" s="39"/>
      <c r="CB775" s="39"/>
      <c r="CC775" s="39"/>
      <c r="CD775" s="39"/>
      <c r="CE775" s="39"/>
      <c r="CF775" s="39"/>
      <c r="CG775" s="39"/>
      <c r="CH775" s="39"/>
      <c r="CI775" s="39"/>
      <c r="CJ775" s="39"/>
      <c r="CK775" s="39"/>
      <c r="CL775" s="39"/>
      <c r="CM775" s="39"/>
      <c r="CN775" s="39"/>
      <c r="CO775" s="39"/>
      <c r="CP775" s="39"/>
      <c r="CQ775" s="39"/>
      <c r="CR775" s="39"/>
      <c r="CS775" s="39"/>
      <c r="CT775" s="39"/>
      <c r="CU775" s="39"/>
      <c r="CV775" s="39"/>
      <c r="CW775" s="39"/>
      <c r="CX775" s="39"/>
      <c r="CY775" s="39"/>
      <c r="CZ775" s="39"/>
      <c r="DA775" s="39"/>
      <c r="DB775" s="39"/>
      <c r="DC775" s="39"/>
      <c r="DD775" s="39"/>
      <c r="DE775" s="39"/>
      <c r="DF775" s="39"/>
      <c r="DG775" s="39"/>
      <c r="DH775" s="39"/>
      <c r="DI775" s="39"/>
      <c r="DJ775" s="39"/>
      <c r="DK775" s="39"/>
      <c r="DL775" s="39"/>
      <c r="DM775" s="39"/>
      <c r="DN775" s="39"/>
      <c r="DO775" s="39"/>
      <c r="DP775" s="39"/>
      <c r="DQ775" s="39"/>
      <c r="DR775" s="39"/>
      <c r="DS775" s="39"/>
      <c r="DT775" s="39"/>
      <c r="DU775" s="39"/>
      <c r="DV775" s="39"/>
      <c r="DW775" s="39"/>
      <c r="DX775" s="39"/>
      <c r="DY775" s="39"/>
      <c r="DZ775" s="39"/>
      <c r="EA775" s="39"/>
      <c r="EB775" s="39"/>
      <c r="EC775" s="39"/>
      <c r="ED775" s="39"/>
      <c r="EE775" s="39"/>
      <c r="EF775" s="39"/>
      <c r="EG775" s="39"/>
      <c r="EH775" s="39"/>
      <c r="EI775" s="39"/>
      <c r="EJ775" s="39"/>
      <c r="EK775" s="39"/>
      <c r="EL775" s="39"/>
      <c r="EM775" s="39"/>
      <c r="EN775" s="39"/>
      <c r="EO775" s="39"/>
      <c r="EP775" s="39"/>
      <c r="EQ775" s="39"/>
    </row>
    <row r="776" spans="1:147" s="61" customFormat="1" ht="17.850000000000001" customHeight="1" x14ac:dyDescent="0.3">
      <c r="A776" s="48"/>
      <c r="B776" s="48"/>
      <c r="C776" s="36" t="s">
        <v>601</v>
      </c>
      <c r="D776" s="34">
        <f t="shared" si="252"/>
        <v>173388.6</v>
      </c>
      <c r="E776" s="34">
        <f t="shared" si="253"/>
        <v>346777.2</v>
      </c>
      <c r="F776" s="34">
        <f t="shared" si="254"/>
        <v>462369.6</v>
      </c>
      <c r="G776" s="34">
        <v>577962</v>
      </c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  <c r="AL776" s="39"/>
      <c r="AM776" s="39"/>
      <c r="AN776" s="39"/>
      <c r="AO776" s="39"/>
      <c r="AP776" s="39"/>
      <c r="AQ776" s="39"/>
      <c r="AR776" s="39"/>
      <c r="AS776" s="39"/>
      <c r="AT776" s="39"/>
      <c r="AU776" s="39"/>
      <c r="AV776" s="39"/>
      <c r="AW776" s="39"/>
      <c r="AX776" s="39"/>
      <c r="AY776" s="39"/>
      <c r="AZ776" s="39"/>
      <c r="BA776" s="39"/>
      <c r="BB776" s="39"/>
      <c r="BC776" s="39"/>
      <c r="BD776" s="39"/>
      <c r="BE776" s="39"/>
      <c r="BF776" s="39"/>
      <c r="BG776" s="39"/>
      <c r="BH776" s="39"/>
      <c r="BI776" s="39"/>
      <c r="BJ776" s="39"/>
      <c r="BK776" s="39"/>
      <c r="BL776" s="39"/>
      <c r="BM776" s="39"/>
      <c r="BN776" s="39"/>
      <c r="BO776" s="39"/>
      <c r="BP776" s="39"/>
      <c r="BQ776" s="39"/>
      <c r="BR776" s="39"/>
      <c r="BS776" s="39"/>
      <c r="BT776" s="39"/>
      <c r="BU776" s="39"/>
      <c r="BV776" s="39"/>
      <c r="BW776" s="39"/>
      <c r="BX776" s="39"/>
      <c r="BY776" s="39"/>
      <c r="BZ776" s="39"/>
      <c r="CA776" s="39"/>
      <c r="CB776" s="39"/>
      <c r="CC776" s="39"/>
      <c r="CD776" s="39"/>
      <c r="CE776" s="39"/>
      <c r="CF776" s="39"/>
      <c r="CG776" s="39"/>
      <c r="CH776" s="39"/>
      <c r="CI776" s="39"/>
      <c r="CJ776" s="39"/>
      <c r="CK776" s="39"/>
      <c r="CL776" s="39"/>
      <c r="CM776" s="39"/>
      <c r="CN776" s="39"/>
      <c r="CO776" s="39"/>
      <c r="CP776" s="39"/>
      <c r="CQ776" s="39"/>
      <c r="CR776" s="39"/>
      <c r="CS776" s="39"/>
      <c r="CT776" s="39"/>
      <c r="CU776" s="39"/>
      <c r="CV776" s="39"/>
      <c r="CW776" s="39"/>
      <c r="CX776" s="39"/>
      <c r="CY776" s="39"/>
      <c r="CZ776" s="39"/>
      <c r="DA776" s="39"/>
      <c r="DB776" s="39"/>
      <c r="DC776" s="39"/>
      <c r="DD776" s="39"/>
      <c r="DE776" s="39"/>
      <c r="DF776" s="39"/>
      <c r="DG776" s="39"/>
      <c r="DH776" s="39"/>
      <c r="DI776" s="39"/>
      <c r="DJ776" s="39"/>
      <c r="DK776" s="39"/>
      <c r="DL776" s="39"/>
      <c r="DM776" s="39"/>
      <c r="DN776" s="39"/>
      <c r="DO776" s="39"/>
      <c r="DP776" s="39"/>
      <c r="DQ776" s="39"/>
      <c r="DR776" s="39"/>
      <c r="DS776" s="39"/>
      <c r="DT776" s="39"/>
      <c r="DU776" s="39"/>
      <c r="DV776" s="39"/>
      <c r="DW776" s="39"/>
      <c r="DX776" s="39"/>
      <c r="DY776" s="39"/>
      <c r="DZ776" s="39"/>
      <c r="EA776" s="39"/>
      <c r="EB776" s="39"/>
      <c r="EC776" s="39"/>
      <c r="ED776" s="39"/>
      <c r="EE776" s="39"/>
      <c r="EF776" s="39"/>
      <c r="EG776" s="39"/>
      <c r="EH776" s="39"/>
      <c r="EI776" s="39"/>
      <c r="EJ776" s="39"/>
      <c r="EK776" s="39"/>
      <c r="EL776" s="39"/>
      <c r="EM776" s="39"/>
      <c r="EN776" s="39"/>
      <c r="EO776" s="39"/>
      <c r="EP776" s="39"/>
      <c r="EQ776" s="39"/>
    </row>
    <row r="777" spans="1:147" s="39" customFormat="1" ht="17.850000000000001" customHeight="1" x14ac:dyDescent="0.3">
      <c r="A777" s="42"/>
      <c r="B777" s="42"/>
      <c r="C777" s="36" t="s">
        <v>383</v>
      </c>
      <c r="D777" s="34">
        <f>SUM(D778:D786)</f>
        <v>1620333.8000000003</v>
      </c>
      <c r="E777" s="34">
        <f t="shared" ref="E777:G777" si="255">SUM(E778:E786)</f>
        <v>3240667.5</v>
      </c>
      <c r="F777" s="34">
        <f t="shared" si="255"/>
        <v>4320890</v>
      </c>
      <c r="G777" s="34">
        <f t="shared" si="255"/>
        <v>5401112.4000000004</v>
      </c>
    </row>
    <row r="778" spans="1:147" s="61" customFormat="1" ht="17.850000000000001" customHeight="1" x14ac:dyDescent="0.3">
      <c r="A778" s="90"/>
      <c r="B778" s="47"/>
      <c r="C778" s="36" t="s">
        <v>602</v>
      </c>
      <c r="D778" s="34">
        <f t="shared" ref="D778:D786" si="256">+ROUND(G778*0.3,1)</f>
        <v>180090</v>
      </c>
      <c r="E778" s="34">
        <f t="shared" ref="E778:E786" si="257">+ROUND(G778*0.6,1)</f>
        <v>360180</v>
      </c>
      <c r="F778" s="34">
        <f t="shared" ref="F778:F786" si="258">+ROUND(G778*0.8,1)</f>
        <v>480240</v>
      </c>
      <c r="G778" s="34">
        <v>600300</v>
      </c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  <c r="AK778" s="39"/>
      <c r="AL778" s="39"/>
      <c r="AM778" s="39"/>
      <c r="AN778" s="39"/>
      <c r="AO778" s="39"/>
      <c r="AP778" s="39"/>
      <c r="AQ778" s="39"/>
      <c r="AR778" s="39"/>
      <c r="AS778" s="39"/>
      <c r="AT778" s="39"/>
      <c r="AU778" s="39"/>
      <c r="AV778" s="39"/>
      <c r="AW778" s="39"/>
      <c r="AX778" s="39"/>
      <c r="AY778" s="39"/>
      <c r="AZ778" s="39"/>
      <c r="BA778" s="39"/>
      <c r="BB778" s="39"/>
      <c r="BC778" s="39"/>
      <c r="BD778" s="39"/>
      <c r="BE778" s="39"/>
      <c r="BF778" s="39"/>
      <c r="BG778" s="39"/>
      <c r="BH778" s="39"/>
      <c r="BI778" s="39"/>
      <c r="BJ778" s="39"/>
      <c r="BK778" s="39"/>
      <c r="BL778" s="39"/>
      <c r="BM778" s="39"/>
      <c r="BN778" s="39"/>
      <c r="BO778" s="39"/>
      <c r="BP778" s="39"/>
      <c r="BQ778" s="39"/>
      <c r="BR778" s="39"/>
      <c r="BS778" s="39"/>
      <c r="BT778" s="39"/>
      <c r="BU778" s="39"/>
      <c r="BV778" s="39"/>
      <c r="BW778" s="39"/>
      <c r="BX778" s="39"/>
      <c r="BY778" s="39"/>
      <c r="BZ778" s="39"/>
      <c r="CA778" s="39"/>
      <c r="CB778" s="39"/>
      <c r="CC778" s="39"/>
      <c r="CD778" s="39"/>
      <c r="CE778" s="39"/>
      <c r="CF778" s="39"/>
      <c r="CG778" s="39"/>
      <c r="CH778" s="39"/>
      <c r="CI778" s="39"/>
      <c r="CJ778" s="39"/>
      <c r="CK778" s="39"/>
      <c r="CL778" s="39"/>
      <c r="CM778" s="39"/>
      <c r="CN778" s="39"/>
      <c r="CO778" s="39"/>
      <c r="CP778" s="39"/>
      <c r="CQ778" s="39"/>
      <c r="CR778" s="39"/>
      <c r="CS778" s="39"/>
      <c r="CT778" s="39"/>
      <c r="CU778" s="39"/>
      <c r="CV778" s="39"/>
      <c r="CW778" s="39"/>
      <c r="CX778" s="39"/>
      <c r="CY778" s="39"/>
      <c r="CZ778" s="39"/>
      <c r="DA778" s="39"/>
      <c r="DB778" s="39"/>
      <c r="DC778" s="39"/>
      <c r="DD778" s="39"/>
      <c r="DE778" s="39"/>
      <c r="DF778" s="39"/>
      <c r="DG778" s="39"/>
      <c r="DH778" s="39"/>
      <c r="DI778" s="39"/>
      <c r="DJ778" s="39"/>
      <c r="DK778" s="39"/>
      <c r="DL778" s="39"/>
      <c r="DM778" s="39"/>
      <c r="DN778" s="39"/>
      <c r="DO778" s="39"/>
      <c r="DP778" s="39"/>
      <c r="DQ778" s="39"/>
      <c r="DR778" s="39"/>
      <c r="DS778" s="39"/>
      <c r="DT778" s="39"/>
      <c r="DU778" s="39"/>
      <c r="DV778" s="39"/>
      <c r="DW778" s="39"/>
      <c r="DX778" s="39"/>
      <c r="DY778" s="39"/>
      <c r="DZ778" s="39"/>
      <c r="EA778" s="39"/>
      <c r="EB778" s="39"/>
      <c r="EC778" s="39"/>
      <c r="ED778" s="39"/>
      <c r="EE778" s="39"/>
      <c r="EF778" s="39"/>
      <c r="EG778" s="39"/>
      <c r="EH778" s="39"/>
      <c r="EI778" s="39"/>
      <c r="EJ778" s="39"/>
      <c r="EK778" s="39"/>
      <c r="EL778" s="39"/>
      <c r="EM778" s="39"/>
      <c r="EN778" s="39"/>
      <c r="EO778" s="39"/>
      <c r="EP778" s="39"/>
      <c r="EQ778" s="39"/>
    </row>
    <row r="779" spans="1:147" s="61" customFormat="1" ht="17.850000000000001" customHeight="1" x14ac:dyDescent="0.3">
      <c r="A779" s="89"/>
      <c r="B779" s="48"/>
      <c r="C779" s="36" t="s">
        <v>603</v>
      </c>
      <c r="D779" s="34">
        <f t="shared" si="256"/>
        <v>159935.4</v>
      </c>
      <c r="E779" s="34">
        <f t="shared" si="257"/>
        <v>319870.8</v>
      </c>
      <c r="F779" s="34">
        <f t="shared" si="258"/>
        <v>426494.4</v>
      </c>
      <c r="G779" s="34">
        <v>533118</v>
      </c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  <c r="AL779" s="39"/>
      <c r="AM779" s="39"/>
      <c r="AN779" s="39"/>
      <c r="AO779" s="39"/>
      <c r="AP779" s="39"/>
      <c r="AQ779" s="39"/>
      <c r="AR779" s="39"/>
      <c r="AS779" s="39"/>
      <c r="AT779" s="39"/>
      <c r="AU779" s="39"/>
      <c r="AV779" s="39"/>
      <c r="AW779" s="39"/>
      <c r="AX779" s="39"/>
      <c r="AY779" s="39"/>
      <c r="AZ779" s="39"/>
      <c r="BA779" s="39"/>
      <c r="BB779" s="39"/>
      <c r="BC779" s="39"/>
      <c r="BD779" s="39"/>
      <c r="BE779" s="39"/>
      <c r="BF779" s="39"/>
      <c r="BG779" s="39"/>
      <c r="BH779" s="39"/>
      <c r="BI779" s="39"/>
      <c r="BJ779" s="39"/>
      <c r="BK779" s="39"/>
      <c r="BL779" s="39"/>
      <c r="BM779" s="39"/>
      <c r="BN779" s="39"/>
      <c r="BO779" s="39"/>
      <c r="BP779" s="39"/>
      <c r="BQ779" s="39"/>
      <c r="BR779" s="39"/>
      <c r="BS779" s="39"/>
      <c r="BT779" s="39"/>
      <c r="BU779" s="39"/>
      <c r="BV779" s="39"/>
      <c r="BW779" s="39"/>
      <c r="BX779" s="39"/>
      <c r="BY779" s="39"/>
      <c r="BZ779" s="39"/>
      <c r="CA779" s="39"/>
      <c r="CB779" s="39"/>
      <c r="CC779" s="39"/>
      <c r="CD779" s="39"/>
      <c r="CE779" s="39"/>
      <c r="CF779" s="39"/>
      <c r="CG779" s="39"/>
      <c r="CH779" s="39"/>
      <c r="CI779" s="39"/>
      <c r="CJ779" s="39"/>
      <c r="CK779" s="39"/>
      <c r="CL779" s="39"/>
      <c r="CM779" s="39"/>
      <c r="CN779" s="39"/>
      <c r="CO779" s="39"/>
      <c r="CP779" s="39"/>
      <c r="CQ779" s="39"/>
      <c r="CR779" s="39"/>
      <c r="CS779" s="39"/>
      <c r="CT779" s="39"/>
      <c r="CU779" s="39"/>
      <c r="CV779" s="39"/>
      <c r="CW779" s="39"/>
      <c r="CX779" s="39"/>
      <c r="CY779" s="39"/>
      <c r="CZ779" s="39"/>
      <c r="DA779" s="39"/>
      <c r="DB779" s="39"/>
      <c r="DC779" s="39"/>
      <c r="DD779" s="39"/>
      <c r="DE779" s="39"/>
      <c r="DF779" s="39"/>
      <c r="DG779" s="39"/>
      <c r="DH779" s="39"/>
      <c r="DI779" s="39"/>
      <c r="DJ779" s="39"/>
      <c r="DK779" s="39"/>
      <c r="DL779" s="39"/>
      <c r="DM779" s="39"/>
      <c r="DN779" s="39"/>
      <c r="DO779" s="39"/>
      <c r="DP779" s="39"/>
      <c r="DQ779" s="39"/>
      <c r="DR779" s="39"/>
      <c r="DS779" s="39"/>
      <c r="DT779" s="39"/>
      <c r="DU779" s="39"/>
      <c r="DV779" s="39"/>
      <c r="DW779" s="39"/>
      <c r="DX779" s="39"/>
      <c r="DY779" s="39"/>
      <c r="DZ779" s="39"/>
      <c r="EA779" s="39"/>
      <c r="EB779" s="39"/>
      <c r="EC779" s="39"/>
      <c r="ED779" s="39"/>
      <c r="EE779" s="39"/>
      <c r="EF779" s="39"/>
      <c r="EG779" s="39"/>
      <c r="EH779" s="39"/>
      <c r="EI779" s="39"/>
      <c r="EJ779" s="39"/>
      <c r="EK779" s="39"/>
      <c r="EL779" s="39"/>
      <c r="EM779" s="39"/>
      <c r="EN779" s="39"/>
      <c r="EO779" s="39"/>
      <c r="EP779" s="39"/>
      <c r="EQ779" s="39"/>
    </row>
    <row r="780" spans="1:147" s="61" customFormat="1" ht="17.850000000000001" customHeight="1" x14ac:dyDescent="0.3">
      <c r="A780" s="89"/>
      <c r="B780" s="48"/>
      <c r="C780" s="36" t="s">
        <v>604</v>
      </c>
      <c r="D780" s="34">
        <f t="shared" si="256"/>
        <v>181813.9</v>
      </c>
      <c r="E780" s="34">
        <f t="shared" si="257"/>
        <v>363627.7</v>
      </c>
      <c r="F780" s="34">
        <f t="shared" si="258"/>
        <v>484837</v>
      </c>
      <c r="G780" s="34">
        <v>606046.19999999995</v>
      </c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  <c r="AK780" s="39"/>
      <c r="AL780" s="39"/>
      <c r="AM780" s="39"/>
      <c r="AN780" s="39"/>
      <c r="AO780" s="39"/>
      <c r="AP780" s="39"/>
      <c r="AQ780" s="39"/>
      <c r="AR780" s="39"/>
      <c r="AS780" s="39"/>
      <c r="AT780" s="39"/>
      <c r="AU780" s="39"/>
      <c r="AV780" s="39"/>
      <c r="AW780" s="39"/>
      <c r="AX780" s="39"/>
      <c r="AY780" s="39"/>
      <c r="AZ780" s="39"/>
      <c r="BA780" s="39"/>
      <c r="BB780" s="39"/>
      <c r="BC780" s="39"/>
      <c r="BD780" s="39"/>
      <c r="BE780" s="39"/>
      <c r="BF780" s="39"/>
      <c r="BG780" s="39"/>
      <c r="BH780" s="39"/>
      <c r="BI780" s="39"/>
      <c r="BJ780" s="39"/>
      <c r="BK780" s="39"/>
      <c r="BL780" s="39"/>
      <c r="BM780" s="39"/>
      <c r="BN780" s="39"/>
      <c r="BO780" s="39"/>
      <c r="BP780" s="39"/>
      <c r="BQ780" s="39"/>
      <c r="BR780" s="39"/>
      <c r="BS780" s="39"/>
      <c r="BT780" s="39"/>
      <c r="BU780" s="39"/>
      <c r="BV780" s="39"/>
      <c r="BW780" s="39"/>
      <c r="BX780" s="39"/>
      <c r="BY780" s="39"/>
      <c r="BZ780" s="39"/>
      <c r="CA780" s="39"/>
      <c r="CB780" s="39"/>
      <c r="CC780" s="39"/>
      <c r="CD780" s="39"/>
      <c r="CE780" s="39"/>
      <c r="CF780" s="39"/>
      <c r="CG780" s="39"/>
      <c r="CH780" s="39"/>
      <c r="CI780" s="39"/>
      <c r="CJ780" s="39"/>
      <c r="CK780" s="39"/>
      <c r="CL780" s="39"/>
      <c r="CM780" s="39"/>
      <c r="CN780" s="39"/>
      <c r="CO780" s="39"/>
      <c r="CP780" s="39"/>
      <c r="CQ780" s="39"/>
      <c r="CR780" s="39"/>
      <c r="CS780" s="39"/>
      <c r="CT780" s="39"/>
      <c r="CU780" s="39"/>
      <c r="CV780" s="39"/>
      <c r="CW780" s="39"/>
      <c r="CX780" s="39"/>
      <c r="CY780" s="39"/>
      <c r="CZ780" s="39"/>
      <c r="DA780" s="39"/>
      <c r="DB780" s="39"/>
      <c r="DC780" s="39"/>
      <c r="DD780" s="39"/>
      <c r="DE780" s="39"/>
      <c r="DF780" s="39"/>
      <c r="DG780" s="39"/>
      <c r="DH780" s="39"/>
      <c r="DI780" s="39"/>
      <c r="DJ780" s="39"/>
      <c r="DK780" s="39"/>
      <c r="DL780" s="39"/>
      <c r="DM780" s="39"/>
      <c r="DN780" s="39"/>
      <c r="DO780" s="39"/>
      <c r="DP780" s="39"/>
      <c r="DQ780" s="39"/>
      <c r="DR780" s="39"/>
      <c r="DS780" s="39"/>
      <c r="DT780" s="39"/>
      <c r="DU780" s="39"/>
      <c r="DV780" s="39"/>
      <c r="DW780" s="39"/>
      <c r="DX780" s="39"/>
      <c r="DY780" s="39"/>
      <c r="DZ780" s="39"/>
      <c r="EA780" s="39"/>
      <c r="EB780" s="39"/>
      <c r="EC780" s="39"/>
      <c r="ED780" s="39"/>
      <c r="EE780" s="39"/>
      <c r="EF780" s="39"/>
      <c r="EG780" s="39"/>
      <c r="EH780" s="39"/>
      <c r="EI780" s="39"/>
      <c r="EJ780" s="39"/>
      <c r="EK780" s="39"/>
      <c r="EL780" s="39"/>
      <c r="EM780" s="39"/>
      <c r="EN780" s="39"/>
      <c r="EO780" s="39"/>
      <c r="EP780" s="39"/>
      <c r="EQ780" s="39"/>
    </row>
    <row r="781" spans="1:147" s="61" customFormat="1" ht="17.850000000000001" customHeight="1" x14ac:dyDescent="0.3">
      <c r="A781" s="89"/>
      <c r="B781" s="48"/>
      <c r="C781" s="36" t="s">
        <v>605</v>
      </c>
      <c r="D781" s="34">
        <f t="shared" si="256"/>
        <v>161376.9</v>
      </c>
      <c r="E781" s="34">
        <f t="shared" si="257"/>
        <v>322753.90000000002</v>
      </c>
      <c r="F781" s="34">
        <f t="shared" si="258"/>
        <v>430338.5</v>
      </c>
      <c r="G781" s="34">
        <v>537923.1</v>
      </c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  <c r="AL781" s="39"/>
      <c r="AM781" s="39"/>
      <c r="AN781" s="39"/>
      <c r="AO781" s="39"/>
      <c r="AP781" s="39"/>
      <c r="AQ781" s="39"/>
      <c r="AR781" s="39"/>
      <c r="AS781" s="39"/>
      <c r="AT781" s="39"/>
      <c r="AU781" s="39"/>
      <c r="AV781" s="39"/>
      <c r="AW781" s="39"/>
      <c r="AX781" s="39"/>
      <c r="AY781" s="39"/>
      <c r="AZ781" s="39"/>
      <c r="BA781" s="39"/>
      <c r="BB781" s="39"/>
      <c r="BC781" s="39"/>
      <c r="BD781" s="39"/>
      <c r="BE781" s="39"/>
      <c r="BF781" s="39"/>
      <c r="BG781" s="39"/>
      <c r="BH781" s="39"/>
      <c r="BI781" s="39"/>
      <c r="BJ781" s="39"/>
      <c r="BK781" s="39"/>
      <c r="BL781" s="39"/>
      <c r="BM781" s="39"/>
      <c r="BN781" s="39"/>
      <c r="BO781" s="39"/>
      <c r="BP781" s="39"/>
      <c r="BQ781" s="39"/>
      <c r="BR781" s="39"/>
      <c r="BS781" s="39"/>
      <c r="BT781" s="39"/>
      <c r="BU781" s="39"/>
      <c r="BV781" s="39"/>
      <c r="BW781" s="39"/>
      <c r="BX781" s="39"/>
      <c r="BY781" s="39"/>
      <c r="BZ781" s="39"/>
      <c r="CA781" s="39"/>
      <c r="CB781" s="39"/>
      <c r="CC781" s="39"/>
      <c r="CD781" s="39"/>
      <c r="CE781" s="39"/>
      <c r="CF781" s="39"/>
      <c r="CG781" s="39"/>
      <c r="CH781" s="39"/>
      <c r="CI781" s="39"/>
      <c r="CJ781" s="39"/>
      <c r="CK781" s="39"/>
      <c r="CL781" s="39"/>
      <c r="CM781" s="39"/>
      <c r="CN781" s="39"/>
      <c r="CO781" s="39"/>
      <c r="CP781" s="39"/>
      <c r="CQ781" s="39"/>
      <c r="CR781" s="39"/>
      <c r="CS781" s="39"/>
      <c r="CT781" s="39"/>
      <c r="CU781" s="39"/>
      <c r="CV781" s="39"/>
      <c r="CW781" s="39"/>
      <c r="CX781" s="39"/>
      <c r="CY781" s="39"/>
      <c r="CZ781" s="39"/>
      <c r="DA781" s="39"/>
      <c r="DB781" s="39"/>
      <c r="DC781" s="39"/>
      <c r="DD781" s="39"/>
      <c r="DE781" s="39"/>
      <c r="DF781" s="39"/>
      <c r="DG781" s="39"/>
      <c r="DH781" s="39"/>
      <c r="DI781" s="39"/>
      <c r="DJ781" s="39"/>
      <c r="DK781" s="39"/>
      <c r="DL781" s="39"/>
      <c r="DM781" s="39"/>
      <c r="DN781" s="39"/>
      <c r="DO781" s="39"/>
      <c r="DP781" s="39"/>
      <c r="DQ781" s="39"/>
      <c r="DR781" s="39"/>
      <c r="DS781" s="39"/>
      <c r="DT781" s="39"/>
      <c r="DU781" s="39"/>
      <c r="DV781" s="39"/>
      <c r="DW781" s="39"/>
      <c r="DX781" s="39"/>
      <c r="DY781" s="39"/>
      <c r="DZ781" s="39"/>
      <c r="EA781" s="39"/>
      <c r="EB781" s="39"/>
      <c r="EC781" s="39"/>
      <c r="ED781" s="39"/>
      <c r="EE781" s="39"/>
      <c r="EF781" s="39"/>
      <c r="EG781" s="39"/>
      <c r="EH781" s="39"/>
      <c r="EI781" s="39"/>
      <c r="EJ781" s="39"/>
      <c r="EK781" s="39"/>
      <c r="EL781" s="39"/>
      <c r="EM781" s="39"/>
      <c r="EN781" s="39"/>
      <c r="EO781" s="39"/>
      <c r="EP781" s="39"/>
      <c r="EQ781" s="39"/>
    </row>
    <row r="782" spans="1:147" s="61" customFormat="1" ht="33" customHeight="1" x14ac:dyDescent="0.3">
      <c r="A782" s="89"/>
      <c r="B782" s="48"/>
      <c r="C782" s="36" t="s">
        <v>606</v>
      </c>
      <c r="D782" s="34">
        <f t="shared" si="256"/>
        <v>192000</v>
      </c>
      <c r="E782" s="34">
        <f t="shared" si="257"/>
        <v>384000</v>
      </c>
      <c r="F782" s="34">
        <f t="shared" si="258"/>
        <v>512000</v>
      </c>
      <c r="G782" s="34">
        <v>640000</v>
      </c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  <c r="AL782" s="39"/>
      <c r="AM782" s="39"/>
      <c r="AN782" s="39"/>
      <c r="AO782" s="39"/>
      <c r="AP782" s="39"/>
      <c r="AQ782" s="39"/>
      <c r="AR782" s="39"/>
      <c r="AS782" s="39"/>
      <c r="AT782" s="39"/>
      <c r="AU782" s="39"/>
      <c r="AV782" s="39"/>
      <c r="AW782" s="39"/>
      <c r="AX782" s="39"/>
      <c r="AY782" s="39"/>
      <c r="AZ782" s="39"/>
      <c r="BA782" s="39"/>
      <c r="BB782" s="39"/>
      <c r="BC782" s="39"/>
      <c r="BD782" s="39"/>
      <c r="BE782" s="39"/>
      <c r="BF782" s="39"/>
      <c r="BG782" s="39"/>
      <c r="BH782" s="39"/>
      <c r="BI782" s="39"/>
      <c r="BJ782" s="39"/>
      <c r="BK782" s="39"/>
      <c r="BL782" s="39"/>
      <c r="BM782" s="39"/>
      <c r="BN782" s="39"/>
      <c r="BO782" s="39"/>
      <c r="BP782" s="39"/>
      <c r="BQ782" s="39"/>
      <c r="BR782" s="39"/>
      <c r="BS782" s="39"/>
      <c r="BT782" s="39"/>
      <c r="BU782" s="39"/>
      <c r="BV782" s="39"/>
      <c r="BW782" s="39"/>
      <c r="BX782" s="39"/>
      <c r="BY782" s="39"/>
      <c r="BZ782" s="39"/>
      <c r="CA782" s="39"/>
      <c r="CB782" s="39"/>
      <c r="CC782" s="39"/>
      <c r="CD782" s="39"/>
      <c r="CE782" s="39"/>
      <c r="CF782" s="39"/>
      <c r="CG782" s="39"/>
      <c r="CH782" s="39"/>
      <c r="CI782" s="39"/>
      <c r="CJ782" s="39"/>
      <c r="CK782" s="39"/>
      <c r="CL782" s="39"/>
      <c r="CM782" s="39"/>
      <c r="CN782" s="39"/>
      <c r="CO782" s="39"/>
      <c r="CP782" s="39"/>
      <c r="CQ782" s="39"/>
      <c r="CR782" s="39"/>
      <c r="CS782" s="39"/>
      <c r="CT782" s="39"/>
      <c r="CU782" s="39"/>
      <c r="CV782" s="39"/>
      <c r="CW782" s="39"/>
      <c r="CX782" s="39"/>
      <c r="CY782" s="39"/>
      <c r="CZ782" s="39"/>
      <c r="DA782" s="39"/>
      <c r="DB782" s="39"/>
      <c r="DC782" s="39"/>
      <c r="DD782" s="39"/>
      <c r="DE782" s="39"/>
      <c r="DF782" s="39"/>
      <c r="DG782" s="39"/>
      <c r="DH782" s="39"/>
      <c r="DI782" s="39"/>
      <c r="DJ782" s="39"/>
      <c r="DK782" s="39"/>
      <c r="DL782" s="39"/>
      <c r="DM782" s="39"/>
      <c r="DN782" s="39"/>
      <c r="DO782" s="39"/>
      <c r="DP782" s="39"/>
      <c r="DQ782" s="39"/>
      <c r="DR782" s="39"/>
      <c r="DS782" s="39"/>
      <c r="DT782" s="39"/>
      <c r="DU782" s="39"/>
      <c r="DV782" s="39"/>
      <c r="DW782" s="39"/>
      <c r="DX782" s="39"/>
      <c r="DY782" s="39"/>
      <c r="DZ782" s="39"/>
      <c r="EA782" s="39"/>
      <c r="EB782" s="39"/>
      <c r="EC782" s="39"/>
      <c r="ED782" s="39"/>
      <c r="EE782" s="39"/>
      <c r="EF782" s="39"/>
      <c r="EG782" s="39"/>
      <c r="EH782" s="39"/>
      <c r="EI782" s="39"/>
      <c r="EJ782" s="39"/>
      <c r="EK782" s="39"/>
      <c r="EL782" s="39"/>
      <c r="EM782" s="39"/>
      <c r="EN782" s="39"/>
      <c r="EO782" s="39"/>
      <c r="EP782" s="39"/>
      <c r="EQ782" s="39"/>
    </row>
    <row r="783" spans="1:147" s="61" customFormat="1" ht="17.850000000000001" customHeight="1" x14ac:dyDescent="0.3">
      <c r="A783" s="89"/>
      <c r="B783" s="48"/>
      <c r="C783" s="36" t="s">
        <v>607</v>
      </c>
      <c r="D783" s="34">
        <f t="shared" si="256"/>
        <v>181162.5</v>
      </c>
      <c r="E783" s="34">
        <f t="shared" si="257"/>
        <v>362325.1</v>
      </c>
      <c r="F783" s="34">
        <f t="shared" si="258"/>
        <v>483100.1</v>
      </c>
      <c r="G783" s="34">
        <v>603875.1</v>
      </c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  <c r="AK783" s="39"/>
      <c r="AL783" s="39"/>
      <c r="AM783" s="39"/>
      <c r="AN783" s="39"/>
      <c r="AO783" s="39"/>
      <c r="AP783" s="39"/>
      <c r="AQ783" s="39"/>
      <c r="AR783" s="39"/>
      <c r="AS783" s="39"/>
      <c r="AT783" s="39"/>
      <c r="AU783" s="39"/>
      <c r="AV783" s="39"/>
      <c r="AW783" s="39"/>
      <c r="AX783" s="39"/>
      <c r="AY783" s="39"/>
      <c r="AZ783" s="39"/>
      <c r="BA783" s="39"/>
      <c r="BB783" s="39"/>
      <c r="BC783" s="39"/>
      <c r="BD783" s="39"/>
      <c r="BE783" s="39"/>
      <c r="BF783" s="39"/>
      <c r="BG783" s="39"/>
      <c r="BH783" s="39"/>
      <c r="BI783" s="39"/>
      <c r="BJ783" s="39"/>
      <c r="BK783" s="39"/>
      <c r="BL783" s="39"/>
      <c r="BM783" s="39"/>
      <c r="BN783" s="39"/>
      <c r="BO783" s="39"/>
      <c r="BP783" s="39"/>
      <c r="BQ783" s="39"/>
      <c r="BR783" s="39"/>
      <c r="BS783" s="39"/>
      <c r="BT783" s="39"/>
      <c r="BU783" s="39"/>
      <c r="BV783" s="39"/>
      <c r="BW783" s="39"/>
      <c r="BX783" s="39"/>
      <c r="BY783" s="39"/>
      <c r="BZ783" s="39"/>
      <c r="CA783" s="39"/>
      <c r="CB783" s="39"/>
      <c r="CC783" s="39"/>
      <c r="CD783" s="39"/>
      <c r="CE783" s="39"/>
      <c r="CF783" s="39"/>
      <c r="CG783" s="39"/>
      <c r="CH783" s="39"/>
      <c r="CI783" s="39"/>
      <c r="CJ783" s="39"/>
      <c r="CK783" s="39"/>
      <c r="CL783" s="39"/>
      <c r="CM783" s="39"/>
      <c r="CN783" s="39"/>
      <c r="CO783" s="39"/>
      <c r="CP783" s="39"/>
      <c r="CQ783" s="39"/>
      <c r="CR783" s="39"/>
      <c r="CS783" s="39"/>
      <c r="CT783" s="39"/>
      <c r="CU783" s="39"/>
      <c r="CV783" s="39"/>
      <c r="CW783" s="39"/>
      <c r="CX783" s="39"/>
      <c r="CY783" s="39"/>
      <c r="CZ783" s="39"/>
      <c r="DA783" s="39"/>
      <c r="DB783" s="39"/>
      <c r="DC783" s="39"/>
      <c r="DD783" s="39"/>
      <c r="DE783" s="39"/>
      <c r="DF783" s="39"/>
      <c r="DG783" s="39"/>
      <c r="DH783" s="39"/>
      <c r="DI783" s="39"/>
      <c r="DJ783" s="39"/>
      <c r="DK783" s="39"/>
      <c r="DL783" s="39"/>
      <c r="DM783" s="39"/>
      <c r="DN783" s="39"/>
      <c r="DO783" s="39"/>
      <c r="DP783" s="39"/>
      <c r="DQ783" s="39"/>
      <c r="DR783" s="39"/>
      <c r="DS783" s="39"/>
      <c r="DT783" s="39"/>
      <c r="DU783" s="39"/>
      <c r="DV783" s="39"/>
      <c r="DW783" s="39"/>
      <c r="DX783" s="39"/>
      <c r="DY783" s="39"/>
      <c r="DZ783" s="39"/>
      <c r="EA783" s="39"/>
      <c r="EB783" s="39"/>
      <c r="EC783" s="39"/>
      <c r="ED783" s="39"/>
      <c r="EE783" s="39"/>
      <c r="EF783" s="39"/>
      <c r="EG783" s="39"/>
      <c r="EH783" s="39"/>
      <c r="EI783" s="39"/>
      <c r="EJ783" s="39"/>
      <c r="EK783" s="39"/>
      <c r="EL783" s="39"/>
      <c r="EM783" s="39"/>
      <c r="EN783" s="39"/>
      <c r="EO783" s="39"/>
      <c r="EP783" s="39"/>
      <c r="EQ783" s="39"/>
    </row>
    <row r="784" spans="1:147" s="61" customFormat="1" ht="17.850000000000001" customHeight="1" x14ac:dyDescent="0.3">
      <c r="A784" s="48"/>
      <c r="B784" s="48"/>
      <c r="C784" s="36" t="s">
        <v>608</v>
      </c>
      <c r="D784" s="34">
        <f t="shared" si="256"/>
        <v>181136.8</v>
      </c>
      <c r="E784" s="34">
        <f t="shared" si="257"/>
        <v>362273.6</v>
      </c>
      <c r="F784" s="34">
        <f t="shared" si="258"/>
        <v>483031.4</v>
      </c>
      <c r="G784" s="34">
        <v>603789.30000000005</v>
      </c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  <c r="AL784" s="39"/>
      <c r="AM784" s="39"/>
      <c r="AN784" s="39"/>
      <c r="AO784" s="39"/>
      <c r="AP784" s="39"/>
      <c r="AQ784" s="39"/>
      <c r="AR784" s="39"/>
      <c r="AS784" s="39"/>
      <c r="AT784" s="39"/>
      <c r="AU784" s="39"/>
      <c r="AV784" s="39"/>
      <c r="AW784" s="39"/>
      <c r="AX784" s="39"/>
      <c r="AY784" s="39"/>
      <c r="AZ784" s="39"/>
      <c r="BA784" s="39"/>
      <c r="BB784" s="39"/>
      <c r="BC784" s="39"/>
      <c r="BD784" s="39"/>
      <c r="BE784" s="39"/>
      <c r="BF784" s="39"/>
      <c r="BG784" s="39"/>
      <c r="BH784" s="39"/>
      <c r="BI784" s="39"/>
      <c r="BJ784" s="39"/>
      <c r="BK784" s="39"/>
      <c r="BL784" s="39"/>
      <c r="BM784" s="39"/>
      <c r="BN784" s="39"/>
      <c r="BO784" s="39"/>
      <c r="BP784" s="39"/>
      <c r="BQ784" s="39"/>
      <c r="BR784" s="39"/>
      <c r="BS784" s="39"/>
      <c r="BT784" s="39"/>
      <c r="BU784" s="39"/>
      <c r="BV784" s="39"/>
      <c r="BW784" s="39"/>
      <c r="BX784" s="39"/>
      <c r="BY784" s="39"/>
      <c r="BZ784" s="39"/>
      <c r="CA784" s="39"/>
      <c r="CB784" s="39"/>
      <c r="CC784" s="39"/>
      <c r="CD784" s="39"/>
      <c r="CE784" s="39"/>
      <c r="CF784" s="39"/>
      <c r="CG784" s="39"/>
      <c r="CH784" s="39"/>
      <c r="CI784" s="39"/>
      <c r="CJ784" s="39"/>
      <c r="CK784" s="39"/>
      <c r="CL784" s="39"/>
      <c r="CM784" s="39"/>
      <c r="CN784" s="39"/>
      <c r="CO784" s="39"/>
      <c r="CP784" s="39"/>
      <c r="CQ784" s="39"/>
      <c r="CR784" s="39"/>
      <c r="CS784" s="39"/>
      <c r="CT784" s="39"/>
      <c r="CU784" s="39"/>
      <c r="CV784" s="39"/>
      <c r="CW784" s="39"/>
      <c r="CX784" s="39"/>
      <c r="CY784" s="39"/>
      <c r="CZ784" s="39"/>
      <c r="DA784" s="39"/>
      <c r="DB784" s="39"/>
      <c r="DC784" s="39"/>
      <c r="DD784" s="39"/>
      <c r="DE784" s="39"/>
      <c r="DF784" s="39"/>
      <c r="DG784" s="39"/>
      <c r="DH784" s="39"/>
      <c r="DI784" s="39"/>
      <c r="DJ784" s="39"/>
      <c r="DK784" s="39"/>
      <c r="DL784" s="39"/>
      <c r="DM784" s="39"/>
      <c r="DN784" s="39"/>
      <c r="DO784" s="39"/>
      <c r="DP784" s="39"/>
      <c r="DQ784" s="39"/>
      <c r="DR784" s="39"/>
      <c r="DS784" s="39"/>
      <c r="DT784" s="39"/>
      <c r="DU784" s="39"/>
      <c r="DV784" s="39"/>
      <c r="DW784" s="39"/>
      <c r="DX784" s="39"/>
      <c r="DY784" s="39"/>
      <c r="DZ784" s="39"/>
      <c r="EA784" s="39"/>
      <c r="EB784" s="39"/>
      <c r="EC784" s="39"/>
      <c r="ED784" s="39"/>
      <c r="EE784" s="39"/>
      <c r="EF784" s="39"/>
      <c r="EG784" s="39"/>
      <c r="EH784" s="39"/>
      <c r="EI784" s="39"/>
      <c r="EJ784" s="39"/>
      <c r="EK784" s="39"/>
      <c r="EL784" s="39"/>
      <c r="EM784" s="39"/>
      <c r="EN784" s="39"/>
      <c r="EO784" s="39"/>
      <c r="EP784" s="39"/>
      <c r="EQ784" s="39"/>
    </row>
    <row r="785" spans="1:147" s="61" customFormat="1" ht="17.850000000000001" customHeight="1" x14ac:dyDescent="0.3">
      <c r="A785" s="48"/>
      <c r="B785" s="48"/>
      <c r="C785" s="36" t="s">
        <v>609</v>
      </c>
      <c r="D785" s="34">
        <f t="shared" si="256"/>
        <v>201681.5</v>
      </c>
      <c r="E785" s="34">
        <f t="shared" si="257"/>
        <v>403362.9</v>
      </c>
      <c r="F785" s="34">
        <f t="shared" si="258"/>
        <v>537817.19999999995</v>
      </c>
      <c r="G785" s="34">
        <v>672271.5</v>
      </c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  <c r="AL785" s="39"/>
      <c r="AM785" s="39"/>
      <c r="AN785" s="39"/>
      <c r="AO785" s="39"/>
      <c r="AP785" s="39"/>
      <c r="AQ785" s="39"/>
      <c r="AR785" s="39"/>
      <c r="AS785" s="39"/>
      <c r="AT785" s="39"/>
      <c r="AU785" s="39"/>
      <c r="AV785" s="39"/>
      <c r="AW785" s="39"/>
      <c r="AX785" s="39"/>
      <c r="AY785" s="39"/>
      <c r="AZ785" s="39"/>
      <c r="BA785" s="39"/>
      <c r="BB785" s="39"/>
      <c r="BC785" s="39"/>
      <c r="BD785" s="39"/>
      <c r="BE785" s="39"/>
      <c r="BF785" s="39"/>
      <c r="BG785" s="39"/>
      <c r="BH785" s="39"/>
      <c r="BI785" s="39"/>
      <c r="BJ785" s="39"/>
      <c r="BK785" s="39"/>
      <c r="BL785" s="39"/>
      <c r="BM785" s="39"/>
      <c r="BN785" s="39"/>
      <c r="BO785" s="39"/>
      <c r="BP785" s="39"/>
      <c r="BQ785" s="39"/>
      <c r="BR785" s="39"/>
      <c r="BS785" s="39"/>
      <c r="BT785" s="39"/>
      <c r="BU785" s="39"/>
      <c r="BV785" s="39"/>
      <c r="BW785" s="39"/>
      <c r="BX785" s="39"/>
      <c r="BY785" s="39"/>
      <c r="BZ785" s="39"/>
      <c r="CA785" s="39"/>
      <c r="CB785" s="39"/>
      <c r="CC785" s="39"/>
      <c r="CD785" s="39"/>
      <c r="CE785" s="39"/>
      <c r="CF785" s="39"/>
      <c r="CG785" s="39"/>
      <c r="CH785" s="39"/>
      <c r="CI785" s="39"/>
      <c r="CJ785" s="39"/>
      <c r="CK785" s="39"/>
      <c r="CL785" s="39"/>
      <c r="CM785" s="39"/>
      <c r="CN785" s="39"/>
      <c r="CO785" s="39"/>
      <c r="CP785" s="39"/>
      <c r="CQ785" s="39"/>
      <c r="CR785" s="39"/>
      <c r="CS785" s="39"/>
      <c r="CT785" s="39"/>
      <c r="CU785" s="39"/>
      <c r="CV785" s="39"/>
      <c r="CW785" s="39"/>
      <c r="CX785" s="39"/>
      <c r="CY785" s="39"/>
      <c r="CZ785" s="39"/>
      <c r="DA785" s="39"/>
      <c r="DB785" s="39"/>
      <c r="DC785" s="39"/>
      <c r="DD785" s="39"/>
      <c r="DE785" s="39"/>
      <c r="DF785" s="39"/>
      <c r="DG785" s="39"/>
      <c r="DH785" s="39"/>
      <c r="DI785" s="39"/>
      <c r="DJ785" s="39"/>
      <c r="DK785" s="39"/>
      <c r="DL785" s="39"/>
      <c r="DM785" s="39"/>
      <c r="DN785" s="39"/>
      <c r="DO785" s="39"/>
      <c r="DP785" s="39"/>
      <c r="DQ785" s="39"/>
      <c r="DR785" s="39"/>
      <c r="DS785" s="39"/>
      <c r="DT785" s="39"/>
      <c r="DU785" s="39"/>
      <c r="DV785" s="39"/>
      <c r="DW785" s="39"/>
      <c r="DX785" s="39"/>
      <c r="DY785" s="39"/>
      <c r="DZ785" s="39"/>
      <c r="EA785" s="39"/>
      <c r="EB785" s="39"/>
      <c r="EC785" s="39"/>
      <c r="ED785" s="39"/>
      <c r="EE785" s="39"/>
      <c r="EF785" s="39"/>
      <c r="EG785" s="39"/>
      <c r="EH785" s="39"/>
      <c r="EI785" s="39"/>
      <c r="EJ785" s="39"/>
      <c r="EK785" s="39"/>
      <c r="EL785" s="39"/>
      <c r="EM785" s="39"/>
      <c r="EN785" s="39"/>
      <c r="EO785" s="39"/>
      <c r="EP785" s="39"/>
      <c r="EQ785" s="39"/>
    </row>
    <row r="786" spans="1:147" s="61" customFormat="1" ht="17.850000000000001" customHeight="1" x14ac:dyDescent="0.3">
      <c r="A786" s="48"/>
      <c r="B786" s="48"/>
      <c r="C786" s="36" t="s">
        <v>610</v>
      </c>
      <c r="D786" s="34">
        <f t="shared" si="256"/>
        <v>181136.8</v>
      </c>
      <c r="E786" s="34">
        <f t="shared" si="257"/>
        <v>362273.5</v>
      </c>
      <c r="F786" s="34">
        <f t="shared" si="258"/>
        <v>483031.4</v>
      </c>
      <c r="G786" s="34">
        <v>603789.19999999995</v>
      </c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  <c r="AL786" s="39"/>
      <c r="AM786" s="39"/>
      <c r="AN786" s="39"/>
      <c r="AO786" s="39"/>
      <c r="AP786" s="39"/>
      <c r="AQ786" s="39"/>
      <c r="AR786" s="39"/>
      <c r="AS786" s="39"/>
      <c r="AT786" s="39"/>
      <c r="AU786" s="39"/>
      <c r="AV786" s="39"/>
      <c r="AW786" s="39"/>
      <c r="AX786" s="39"/>
      <c r="AY786" s="39"/>
      <c r="AZ786" s="39"/>
      <c r="BA786" s="39"/>
      <c r="BB786" s="39"/>
      <c r="BC786" s="39"/>
      <c r="BD786" s="39"/>
      <c r="BE786" s="39"/>
      <c r="BF786" s="39"/>
      <c r="BG786" s="39"/>
      <c r="BH786" s="39"/>
      <c r="BI786" s="39"/>
      <c r="BJ786" s="39"/>
      <c r="BK786" s="39"/>
      <c r="BL786" s="39"/>
      <c r="BM786" s="39"/>
      <c r="BN786" s="39"/>
      <c r="BO786" s="39"/>
      <c r="BP786" s="39"/>
      <c r="BQ786" s="39"/>
      <c r="BR786" s="39"/>
      <c r="BS786" s="39"/>
      <c r="BT786" s="39"/>
      <c r="BU786" s="39"/>
      <c r="BV786" s="39"/>
      <c r="BW786" s="39"/>
      <c r="BX786" s="39"/>
      <c r="BY786" s="39"/>
      <c r="BZ786" s="39"/>
      <c r="CA786" s="39"/>
      <c r="CB786" s="39"/>
      <c r="CC786" s="39"/>
      <c r="CD786" s="39"/>
      <c r="CE786" s="39"/>
      <c r="CF786" s="39"/>
      <c r="CG786" s="39"/>
      <c r="CH786" s="39"/>
      <c r="CI786" s="39"/>
      <c r="CJ786" s="39"/>
      <c r="CK786" s="39"/>
      <c r="CL786" s="39"/>
      <c r="CM786" s="39"/>
      <c r="CN786" s="39"/>
      <c r="CO786" s="39"/>
      <c r="CP786" s="39"/>
      <c r="CQ786" s="39"/>
      <c r="CR786" s="39"/>
      <c r="CS786" s="39"/>
      <c r="CT786" s="39"/>
      <c r="CU786" s="39"/>
      <c r="CV786" s="39"/>
      <c r="CW786" s="39"/>
      <c r="CX786" s="39"/>
      <c r="CY786" s="39"/>
      <c r="CZ786" s="39"/>
      <c r="DA786" s="39"/>
      <c r="DB786" s="39"/>
      <c r="DC786" s="39"/>
      <c r="DD786" s="39"/>
      <c r="DE786" s="39"/>
      <c r="DF786" s="39"/>
      <c r="DG786" s="39"/>
      <c r="DH786" s="39"/>
      <c r="DI786" s="39"/>
      <c r="DJ786" s="39"/>
      <c r="DK786" s="39"/>
      <c r="DL786" s="39"/>
      <c r="DM786" s="39"/>
      <c r="DN786" s="39"/>
      <c r="DO786" s="39"/>
      <c r="DP786" s="39"/>
      <c r="DQ786" s="39"/>
      <c r="DR786" s="39"/>
      <c r="DS786" s="39"/>
      <c r="DT786" s="39"/>
      <c r="DU786" s="39"/>
      <c r="DV786" s="39"/>
      <c r="DW786" s="39"/>
      <c r="DX786" s="39"/>
      <c r="DY786" s="39"/>
      <c r="DZ786" s="39"/>
      <c r="EA786" s="39"/>
      <c r="EB786" s="39"/>
      <c r="EC786" s="39"/>
      <c r="ED786" s="39"/>
      <c r="EE786" s="39"/>
      <c r="EF786" s="39"/>
      <c r="EG786" s="39"/>
      <c r="EH786" s="39"/>
      <c r="EI786" s="39"/>
      <c r="EJ786" s="39"/>
      <c r="EK786" s="39"/>
      <c r="EL786" s="39"/>
      <c r="EM786" s="39"/>
      <c r="EN786" s="39"/>
      <c r="EO786" s="39"/>
      <c r="EP786" s="39"/>
      <c r="EQ786" s="39"/>
    </row>
    <row r="787" spans="1:147" s="39" customFormat="1" ht="17.850000000000001" customHeight="1" x14ac:dyDescent="0.3">
      <c r="A787" s="42"/>
      <c r="B787" s="42"/>
      <c r="C787" s="36" t="s">
        <v>385</v>
      </c>
      <c r="D787" s="34">
        <f>D788</f>
        <v>195331.7</v>
      </c>
      <c r="E787" s="34">
        <f t="shared" ref="E787:G787" si="259">E788</f>
        <v>390663.4</v>
      </c>
      <c r="F787" s="34">
        <f t="shared" si="259"/>
        <v>520884.5</v>
      </c>
      <c r="G787" s="34">
        <f t="shared" si="259"/>
        <v>651105.6</v>
      </c>
    </row>
    <row r="788" spans="1:147" s="61" customFormat="1" ht="17.850000000000001" customHeight="1" x14ac:dyDescent="0.3">
      <c r="A788" s="48"/>
      <c r="B788" s="47"/>
      <c r="C788" s="36" t="s">
        <v>611</v>
      </c>
      <c r="D788" s="34">
        <f t="shared" ref="D788" si="260">+ROUND(G788*0.3,1)</f>
        <v>195331.7</v>
      </c>
      <c r="E788" s="34">
        <f t="shared" ref="E788" si="261">+ROUND(G788*0.6,1)</f>
        <v>390663.4</v>
      </c>
      <c r="F788" s="34">
        <f t="shared" ref="F788" si="262">+ROUND(G788*0.8,1)</f>
        <v>520884.5</v>
      </c>
      <c r="G788" s="34">
        <v>651105.6</v>
      </c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  <c r="AL788" s="39"/>
      <c r="AM788" s="39"/>
      <c r="AN788" s="39"/>
      <c r="AO788" s="39"/>
      <c r="AP788" s="39"/>
      <c r="AQ788" s="39"/>
      <c r="AR788" s="39"/>
      <c r="AS788" s="39"/>
      <c r="AT788" s="39"/>
      <c r="AU788" s="39"/>
      <c r="AV788" s="39"/>
      <c r="AW788" s="39"/>
      <c r="AX788" s="39"/>
      <c r="AY788" s="39"/>
      <c r="AZ788" s="39"/>
      <c r="BA788" s="39"/>
      <c r="BB788" s="39"/>
      <c r="BC788" s="39"/>
      <c r="BD788" s="39"/>
      <c r="BE788" s="39"/>
      <c r="BF788" s="39"/>
      <c r="BG788" s="39"/>
      <c r="BH788" s="39"/>
      <c r="BI788" s="39"/>
      <c r="BJ788" s="39"/>
      <c r="BK788" s="39"/>
      <c r="BL788" s="39"/>
      <c r="BM788" s="39"/>
      <c r="BN788" s="39"/>
      <c r="BO788" s="39"/>
      <c r="BP788" s="39"/>
      <c r="BQ788" s="39"/>
      <c r="BR788" s="39"/>
      <c r="BS788" s="39"/>
      <c r="BT788" s="39"/>
      <c r="BU788" s="39"/>
      <c r="BV788" s="39"/>
      <c r="BW788" s="39"/>
      <c r="BX788" s="39"/>
      <c r="BY788" s="39"/>
      <c r="BZ788" s="39"/>
      <c r="CA788" s="39"/>
      <c r="CB788" s="39"/>
      <c r="CC788" s="39"/>
      <c r="CD788" s="39"/>
      <c r="CE788" s="39"/>
      <c r="CF788" s="39"/>
      <c r="CG788" s="39"/>
      <c r="CH788" s="39"/>
      <c r="CI788" s="39"/>
      <c r="CJ788" s="39"/>
      <c r="CK788" s="39"/>
      <c r="CL788" s="39"/>
      <c r="CM788" s="39"/>
      <c r="CN788" s="39"/>
      <c r="CO788" s="39"/>
      <c r="CP788" s="39"/>
      <c r="CQ788" s="39"/>
      <c r="CR788" s="39"/>
      <c r="CS788" s="39"/>
      <c r="CT788" s="39"/>
      <c r="CU788" s="39"/>
      <c r="CV788" s="39"/>
      <c r="CW788" s="39"/>
      <c r="CX788" s="39"/>
      <c r="CY788" s="39"/>
      <c r="CZ788" s="39"/>
      <c r="DA788" s="39"/>
      <c r="DB788" s="39"/>
      <c r="DC788" s="39"/>
      <c r="DD788" s="39"/>
      <c r="DE788" s="39"/>
      <c r="DF788" s="39"/>
      <c r="DG788" s="39"/>
      <c r="DH788" s="39"/>
      <c r="DI788" s="39"/>
      <c r="DJ788" s="39"/>
      <c r="DK788" s="39"/>
      <c r="DL788" s="39"/>
      <c r="DM788" s="39"/>
      <c r="DN788" s="39"/>
      <c r="DO788" s="39"/>
      <c r="DP788" s="39"/>
      <c r="DQ788" s="39"/>
      <c r="DR788" s="39"/>
      <c r="DS788" s="39"/>
      <c r="DT788" s="39"/>
      <c r="DU788" s="39"/>
      <c r="DV788" s="39"/>
      <c r="DW788" s="39"/>
      <c r="DX788" s="39"/>
      <c r="DY788" s="39"/>
      <c r="DZ788" s="39"/>
      <c r="EA788" s="39"/>
      <c r="EB788" s="39"/>
      <c r="EC788" s="39"/>
      <c r="ED788" s="39"/>
      <c r="EE788" s="39"/>
      <c r="EF788" s="39"/>
      <c r="EG788" s="39"/>
      <c r="EH788" s="39"/>
      <c r="EI788" s="39"/>
      <c r="EJ788" s="39"/>
      <c r="EK788" s="39"/>
      <c r="EL788" s="39"/>
      <c r="EM788" s="39"/>
      <c r="EN788" s="39"/>
      <c r="EO788" s="39"/>
      <c r="EP788" s="39"/>
      <c r="EQ788" s="39"/>
    </row>
    <row r="789" spans="1:147" s="39" customFormat="1" ht="17.850000000000001" customHeight="1" x14ac:dyDescent="0.3">
      <c r="A789" s="42"/>
      <c r="B789" s="42"/>
      <c r="C789" s="36" t="s">
        <v>387</v>
      </c>
      <c r="D789" s="34">
        <f>SUM(D790:D793)</f>
        <v>714605.2</v>
      </c>
      <c r="E789" s="34">
        <f t="shared" ref="E789:G789" si="263">SUM(E790:E793)</f>
        <v>1429210.5</v>
      </c>
      <c r="F789" s="34">
        <f t="shared" si="263"/>
        <v>1905613.9</v>
      </c>
      <c r="G789" s="34">
        <f t="shared" si="263"/>
        <v>2382017.4</v>
      </c>
    </row>
    <row r="790" spans="1:147" s="61" customFormat="1" ht="17.850000000000001" customHeight="1" x14ac:dyDescent="0.3">
      <c r="A790" s="90"/>
      <c r="B790" s="47"/>
      <c r="C790" s="36" t="s">
        <v>612</v>
      </c>
      <c r="D790" s="34">
        <f t="shared" ref="D790:D793" si="264">+ROUND(G790*0.3,1)</f>
        <v>173743.3</v>
      </c>
      <c r="E790" s="34">
        <f t="shared" ref="E790:E793" si="265">+ROUND(G790*0.6,1)</f>
        <v>347486.6</v>
      </c>
      <c r="F790" s="34">
        <f t="shared" ref="F790:F793" si="266">+ROUND(G790*0.8,1)</f>
        <v>463315.4</v>
      </c>
      <c r="G790" s="34">
        <v>579144.30000000005</v>
      </c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  <c r="AL790" s="39"/>
      <c r="AM790" s="39"/>
      <c r="AN790" s="39"/>
      <c r="AO790" s="39"/>
      <c r="AP790" s="39"/>
      <c r="AQ790" s="39"/>
      <c r="AR790" s="39"/>
      <c r="AS790" s="39"/>
      <c r="AT790" s="39"/>
      <c r="AU790" s="39"/>
      <c r="AV790" s="39"/>
      <c r="AW790" s="39"/>
      <c r="AX790" s="39"/>
      <c r="AY790" s="39"/>
      <c r="AZ790" s="39"/>
      <c r="BA790" s="39"/>
      <c r="BB790" s="39"/>
      <c r="BC790" s="39"/>
      <c r="BD790" s="39"/>
      <c r="BE790" s="39"/>
      <c r="BF790" s="39"/>
      <c r="BG790" s="39"/>
      <c r="BH790" s="39"/>
      <c r="BI790" s="39"/>
      <c r="BJ790" s="39"/>
      <c r="BK790" s="39"/>
      <c r="BL790" s="39"/>
      <c r="BM790" s="39"/>
      <c r="BN790" s="39"/>
      <c r="BO790" s="39"/>
      <c r="BP790" s="39"/>
      <c r="BQ790" s="39"/>
      <c r="BR790" s="39"/>
      <c r="BS790" s="39"/>
      <c r="BT790" s="39"/>
      <c r="BU790" s="39"/>
      <c r="BV790" s="39"/>
      <c r="BW790" s="39"/>
      <c r="BX790" s="39"/>
      <c r="BY790" s="39"/>
      <c r="BZ790" s="39"/>
      <c r="CA790" s="39"/>
      <c r="CB790" s="39"/>
      <c r="CC790" s="39"/>
      <c r="CD790" s="39"/>
      <c r="CE790" s="39"/>
      <c r="CF790" s="39"/>
      <c r="CG790" s="39"/>
      <c r="CH790" s="39"/>
      <c r="CI790" s="39"/>
      <c r="CJ790" s="39"/>
      <c r="CK790" s="39"/>
      <c r="CL790" s="39"/>
      <c r="CM790" s="39"/>
      <c r="CN790" s="39"/>
      <c r="CO790" s="39"/>
      <c r="CP790" s="39"/>
      <c r="CQ790" s="39"/>
      <c r="CR790" s="39"/>
      <c r="CS790" s="39"/>
      <c r="CT790" s="39"/>
      <c r="CU790" s="39"/>
      <c r="CV790" s="39"/>
      <c r="CW790" s="39"/>
      <c r="CX790" s="39"/>
      <c r="CY790" s="39"/>
      <c r="CZ790" s="39"/>
      <c r="DA790" s="39"/>
      <c r="DB790" s="39"/>
      <c r="DC790" s="39"/>
      <c r="DD790" s="39"/>
      <c r="DE790" s="39"/>
      <c r="DF790" s="39"/>
      <c r="DG790" s="39"/>
      <c r="DH790" s="39"/>
      <c r="DI790" s="39"/>
      <c r="DJ790" s="39"/>
      <c r="DK790" s="39"/>
      <c r="DL790" s="39"/>
      <c r="DM790" s="39"/>
      <c r="DN790" s="39"/>
      <c r="DO790" s="39"/>
      <c r="DP790" s="39"/>
      <c r="DQ790" s="39"/>
      <c r="DR790" s="39"/>
      <c r="DS790" s="39"/>
      <c r="DT790" s="39"/>
      <c r="DU790" s="39"/>
      <c r="DV790" s="39"/>
      <c r="DW790" s="39"/>
      <c r="DX790" s="39"/>
      <c r="DY790" s="39"/>
      <c r="DZ790" s="39"/>
      <c r="EA790" s="39"/>
      <c r="EB790" s="39"/>
      <c r="EC790" s="39"/>
      <c r="ED790" s="39"/>
      <c r="EE790" s="39"/>
      <c r="EF790" s="39"/>
      <c r="EG790" s="39"/>
      <c r="EH790" s="39"/>
      <c r="EI790" s="39"/>
      <c r="EJ790" s="39"/>
      <c r="EK790" s="39"/>
      <c r="EL790" s="39"/>
      <c r="EM790" s="39"/>
      <c r="EN790" s="39"/>
      <c r="EO790" s="39"/>
      <c r="EP790" s="39"/>
      <c r="EQ790" s="39"/>
    </row>
    <row r="791" spans="1:147" s="61" customFormat="1" ht="17.850000000000001" customHeight="1" x14ac:dyDescent="0.3">
      <c r="A791" s="89"/>
      <c r="B791" s="48"/>
      <c r="C791" s="36" t="s">
        <v>613</v>
      </c>
      <c r="D791" s="34">
        <f t="shared" si="264"/>
        <v>180090</v>
      </c>
      <c r="E791" s="34">
        <f t="shared" si="265"/>
        <v>360180</v>
      </c>
      <c r="F791" s="34">
        <f t="shared" si="266"/>
        <v>480240</v>
      </c>
      <c r="G791" s="34">
        <v>600300</v>
      </c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  <c r="AK791" s="39"/>
      <c r="AL791" s="39"/>
      <c r="AM791" s="39"/>
      <c r="AN791" s="39"/>
      <c r="AO791" s="39"/>
      <c r="AP791" s="39"/>
      <c r="AQ791" s="39"/>
      <c r="AR791" s="39"/>
      <c r="AS791" s="39"/>
      <c r="AT791" s="39"/>
      <c r="AU791" s="39"/>
      <c r="AV791" s="39"/>
      <c r="AW791" s="39"/>
      <c r="AX791" s="39"/>
      <c r="AY791" s="39"/>
      <c r="AZ791" s="39"/>
      <c r="BA791" s="39"/>
      <c r="BB791" s="39"/>
      <c r="BC791" s="39"/>
      <c r="BD791" s="39"/>
      <c r="BE791" s="39"/>
      <c r="BF791" s="39"/>
      <c r="BG791" s="39"/>
      <c r="BH791" s="39"/>
      <c r="BI791" s="39"/>
      <c r="BJ791" s="39"/>
      <c r="BK791" s="39"/>
      <c r="BL791" s="39"/>
      <c r="BM791" s="39"/>
      <c r="BN791" s="39"/>
      <c r="BO791" s="39"/>
      <c r="BP791" s="39"/>
      <c r="BQ791" s="39"/>
      <c r="BR791" s="39"/>
      <c r="BS791" s="39"/>
      <c r="BT791" s="39"/>
      <c r="BU791" s="39"/>
      <c r="BV791" s="39"/>
      <c r="BW791" s="39"/>
      <c r="BX791" s="39"/>
      <c r="BY791" s="39"/>
      <c r="BZ791" s="39"/>
      <c r="CA791" s="39"/>
      <c r="CB791" s="39"/>
      <c r="CC791" s="39"/>
      <c r="CD791" s="39"/>
      <c r="CE791" s="39"/>
      <c r="CF791" s="39"/>
      <c r="CG791" s="39"/>
      <c r="CH791" s="39"/>
      <c r="CI791" s="39"/>
      <c r="CJ791" s="39"/>
      <c r="CK791" s="39"/>
      <c r="CL791" s="39"/>
      <c r="CM791" s="39"/>
      <c r="CN791" s="39"/>
      <c r="CO791" s="39"/>
      <c r="CP791" s="39"/>
      <c r="CQ791" s="39"/>
      <c r="CR791" s="39"/>
      <c r="CS791" s="39"/>
      <c r="CT791" s="39"/>
      <c r="CU791" s="39"/>
      <c r="CV791" s="39"/>
      <c r="CW791" s="39"/>
      <c r="CX791" s="39"/>
      <c r="CY791" s="39"/>
      <c r="CZ791" s="39"/>
      <c r="DA791" s="39"/>
      <c r="DB791" s="39"/>
      <c r="DC791" s="39"/>
      <c r="DD791" s="39"/>
      <c r="DE791" s="39"/>
      <c r="DF791" s="39"/>
      <c r="DG791" s="39"/>
      <c r="DH791" s="39"/>
      <c r="DI791" s="39"/>
      <c r="DJ791" s="39"/>
      <c r="DK791" s="39"/>
      <c r="DL791" s="39"/>
      <c r="DM791" s="39"/>
      <c r="DN791" s="39"/>
      <c r="DO791" s="39"/>
      <c r="DP791" s="39"/>
      <c r="DQ791" s="39"/>
      <c r="DR791" s="39"/>
      <c r="DS791" s="39"/>
      <c r="DT791" s="39"/>
      <c r="DU791" s="39"/>
      <c r="DV791" s="39"/>
      <c r="DW791" s="39"/>
      <c r="DX791" s="39"/>
      <c r="DY791" s="39"/>
      <c r="DZ791" s="39"/>
      <c r="EA791" s="39"/>
      <c r="EB791" s="39"/>
      <c r="EC791" s="39"/>
      <c r="ED791" s="39"/>
      <c r="EE791" s="39"/>
      <c r="EF791" s="39"/>
      <c r="EG791" s="39"/>
      <c r="EH791" s="39"/>
      <c r="EI791" s="39"/>
      <c r="EJ791" s="39"/>
      <c r="EK791" s="39"/>
      <c r="EL791" s="39"/>
      <c r="EM791" s="39"/>
      <c r="EN791" s="39"/>
      <c r="EO791" s="39"/>
      <c r="EP791" s="39"/>
      <c r="EQ791" s="39"/>
    </row>
    <row r="792" spans="1:147" s="61" customFormat="1" ht="17.850000000000001" customHeight="1" x14ac:dyDescent="0.3">
      <c r="A792" s="89"/>
      <c r="B792" s="48"/>
      <c r="C792" s="36" t="s">
        <v>614</v>
      </c>
      <c r="D792" s="34">
        <f t="shared" si="264"/>
        <v>184056.9</v>
      </c>
      <c r="E792" s="34">
        <f t="shared" si="265"/>
        <v>368113.9</v>
      </c>
      <c r="F792" s="34">
        <f t="shared" si="266"/>
        <v>490818.5</v>
      </c>
      <c r="G792" s="34">
        <v>613523.1</v>
      </c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  <c r="AL792" s="39"/>
      <c r="AM792" s="39"/>
      <c r="AN792" s="39"/>
      <c r="AO792" s="39"/>
      <c r="AP792" s="39"/>
      <c r="AQ792" s="39"/>
      <c r="AR792" s="39"/>
      <c r="AS792" s="39"/>
      <c r="AT792" s="39"/>
      <c r="AU792" s="39"/>
      <c r="AV792" s="39"/>
      <c r="AW792" s="39"/>
      <c r="AX792" s="39"/>
      <c r="AY792" s="39"/>
      <c r="AZ792" s="39"/>
      <c r="BA792" s="39"/>
      <c r="BB792" s="39"/>
      <c r="BC792" s="39"/>
      <c r="BD792" s="39"/>
      <c r="BE792" s="39"/>
      <c r="BF792" s="39"/>
      <c r="BG792" s="39"/>
      <c r="BH792" s="39"/>
      <c r="BI792" s="39"/>
      <c r="BJ792" s="39"/>
      <c r="BK792" s="39"/>
      <c r="BL792" s="39"/>
      <c r="BM792" s="39"/>
      <c r="BN792" s="39"/>
      <c r="BO792" s="39"/>
      <c r="BP792" s="39"/>
      <c r="BQ792" s="39"/>
      <c r="BR792" s="39"/>
      <c r="BS792" s="39"/>
      <c r="BT792" s="39"/>
      <c r="BU792" s="39"/>
      <c r="BV792" s="39"/>
      <c r="BW792" s="39"/>
      <c r="BX792" s="39"/>
      <c r="BY792" s="39"/>
      <c r="BZ792" s="39"/>
      <c r="CA792" s="39"/>
      <c r="CB792" s="39"/>
      <c r="CC792" s="39"/>
      <c r="CD792" s="39"/>
      <c r="CE792" s="39"/>
      <c r="CF792" s="39"/>
      <c r="CG792" s="39"/>
      <c r="CH792" s="39"/>
      <c r="CI792" s="39"/>
      <c r="CJ792" s="39"/>
      <c r="CK792" s="39"/>
      <c r="CL792" s="39"/>
      <c r="CM792" s="39"/>
      <c r="CN792" s="39"/>
      <c r="CO792" s="39"/>
      <c r="CP792" s="39"/>
      <c r="CQ792" s="39"/>
      <c r="CR792" s="39"/>
      <c r="CS792" s="39"/>
      <c r="CT792" s="39"/>
      <c r="CU792" s="39"/>
      <c r="CV792" s="39"/>
      <c r="CW792" s="39"/>
      <c r="CX792" s="39"/>
      <c r="CY792" s="39"/>
      <c r="CZ792" s="39"/>
      <c r="DA792" s="39"/>
      <c r="DB792" s="39"/>
      <c r="DC792" s="39"/>
      <c r="DD792" s="39"/>
      <c r="DE792" s="39"/>
      <c r="DF792" s="39"/>
      <c r="DG792" s="39"/>
      <c r="DH792" s="39"/>
      <c r="DI792" s="39"/>
      <c r="DJ792" s="39"/>
      <c r="DK792" s="39"/>
      <c r="DL792" s="39"/>
      <c r="DM792" s="39"/>
      <c r="DN792" s="39"/>
      <c r="DO792" s="39"/>
      <c r="DP792" s="39"/>
      <c r="DQ792" s="39"/>
      <c r="DR792" s="39"/>
      <c r="DS792" s="39"/>
      <c r="DT792" s="39"/>
      <c r="DU792" s="39"/>
      <c r="DV792" s="39"/>
      <c r="DW792" s="39"/>
      <c r="DX792" s="39"/>
      <c r="DY792" s="39"/>
      <c r="DZ792" s="39"/>
      <c r="EA792" s="39"/>
      <c r="EB792" s="39"/>
      <c r="EC792" s="39"/>
      <c r="ED792" s="39"/>
      <c r="EE792" s="39"/>
      <c r="EF792" s="39"/>
      <c r="EG792" s="39"/>
      <c r="EH792" s="39"/>
      <c r="EI792" s="39"/>
      <c r="EJ792" s="39"/>
      <c r="EK792" s="39"/>
      <c r="EL792" s="39"/>
      <c r="EM792" s="39"/>
      <c r="EN792" s="39"/>
      <c r="EO792" s="39"/>
      <c r="EP792" s="39"/>
      <c r="EQ792" s="39"/>
    </row>
    <row r="793" spans="1:147" s="61" customFormat="1" ht="17.850000000000001" customHeight="1" x14ac:dyDescent="0.3">
      <c r="A793" s="89"/>
      <c r="B793" s="48"/>
      <c r="C793" s="36" t="s">
        <v>615</v>
      </c>
      <c r="D793" s="34">
        <f t="shared" si="264"/>
        <v>176715</v>
      </c>
      <c r="E793" s="34">
        <f t="shared" si="265"/>
        <v>353430</v>
      </c>
      <c r="F793" s="34">
        <f t="shared" si="266"/>
        <v>471240</v>
      </c>
      <c r="G793" s="34">
        <v>589050</v>
      </c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  <c r="AL793" s="39"/>
      <c r="AM793" s="39"/>
      <c r="AN793" s="39"/>
      <c r="AO793" s="39"/>
      <c r="AP793" s="39"/>
      <c r="AQ793" s="39"/>
      <c r="AR793" s="39"/>
      <c r="AS793" s="39"/>
      <c r="AT793" s="39"/>
      <c r="AU793" s="39"/>
      <c r="AV793" s="39"/>
      <c r="AW793" s="39"/>
      <c r="AX793" s="39"/>
      <c r="AY793" s="39"/>
      <c r="AZ793" s="39"/>
      <c r="BA793" s="39"/>
      <c r="BB793" s="39"/>
      <c r="BC793" s="39"/>
      <c r="BD793" s="39"/>
      <c r="BE793" s="39"/>
      <c r="BF793" s="39"/>
      <c r="BG793" s="39"/>
      <c r="BH793" s="39"/>
      <c r="BI793" s="39"/>
      <c r="BJ793" s="39"/>
      <c r="BK793" s="39"/>
      <c r="BL793" s="39"/>
      <c r="BM793" s="39"/>
      <c r="BN793" s="39"/>
      <c r="BO793" s="39"/>
      <c r="BP793" s="39"/>
      <c r="BQ793" s="39"/>
      <c r="BR793" s="39"/>
      <c r="BS793" s="39"/>
      <c r="BT793" s="39"/>
      <c r="BU793" s="39"/>
      <c r="BV793" s="39"/>
      <c r="BW793" s="39"/>
      <c r="BX793" s="39"/>
      <c r="BY793" s="39"/>
      <c r="BZ793" s="39"/>
      <c r="CA793" s="39"/>
      <c r="CB793" s="39"/>
      <c r="CC793" s="39"/>
      <c r="CD793" s="39"/>
      <c r="CE793" s="39"/>
      <c r="CF793" s="39"/>
      <c r="CG793" s="39"/>
      <c r="CH793" s="39"/>
      <c r="CI793" s="39"/>
      <c r="CJ793" s="39"/>
      <c r="CK793" s="39"/>
      <c r="CL793" s="39"/>
      <c r="CM793" s="39"/>
      <c r="CN793" s="39"/>
      <c r="CO793" s="39"/>
      <c r="CP793" s="39"/>
      <c r="CQ793" s="39"/>
      <c r="CR793" s="39"/>
      <c r="CS793" s="39"/>
      <c r="CT793" s="39"/>
      <c r="CU793" s="39"/>
      <c r="CV793" s="39"/>
      <c r="CW793" s="39"/>
      <c r="CX793" s="39"/>
      <c r="CY793" s="39"/>
      <c r="CZ793" s="39"/>
      <c r="DA793" s="39"/>
      <c r="DB793" s="39"/>
      <c r="DC793" s="39"/>
      <c r="DD793" s="39"/>
      <c r="DE793" s="39"/>
      <c r="DF793" s="39"/>
      <c r="DG793" s="39"/>
      <c r="DH793" s="39"/>
      <c r="DI793" s="39"/>
      <c r="DJ793" s="39"/>
      <c r="DK793" s="39"/>
      <c r="DL793" s="39"/>
      <c r="DM793" s="39"/>
      <c r="DN793" s="39"/>
      <c r="DO793" s="39"/>
      <c r="DP793" s="39"/>
      <c r="DQ793" s="39"/>
      <c r="DR793" s="39"/>
      <c r="DS793" s="39"/>
      <c r="DT793" s="39"/>
      <c r="DU793" s="39"/>
      <c r="DV793" s="39"/>
      <c r="DW793" s="39"/>
      <c r="DX793" s="39"/>
      <c r="DY793" s="39"/>
      <c r="DZ793" s="39"/>
      <c r="EA793" s="39"/>
      <c r="EB793" s="39"/>
      <c r="EC793" s="39"/>
      <c r="ED793" s="39"/>
      <c r="EE793" s="39"/>
      <c r="EF793" s="39"/>
      <c r="EG793" s="39"/>
      <c r="EH793" s="39"/>
      <c r="EI793" s="39"/>
      <c r="EJ793" s="39"/>
      <c r="EK793" s="39"/>
      <c r="EL793" s="39"/>
      <c r="EM793" s="39"/>
      <c r="EN793" s="39"/>
      <c r="EO793" s="39"/>
      <c r="EP793" s="39"/>
      <c r="EQ793" s="39"/>
    </row>
    <row r="794" spans="1:147" s="39" customFormat="1" ht="17.850000000000001" customHeight="1" x14ac:dyDescent="0.3">
      <c r="A794" s="42"/>
      <c r="B794" s="42"/>
      <c r="C794" s="36" t="s">
        <v>399</v>
      </c>
      <c r="D794" s="34">
        <f>SUM(D795:D805)</f>
        <v>1886389.7</v>
      </c>
      <c r="E794" s="34">
        <f t="shared" ref="E794:G794" si="267">SUM(E795:E805)</f>
        <v>3772779.6</v>
      </c>
      <c r="F794" s="34">
        <f t="shared" si="267"/>
        <v>5030372.5999999996</v>
      </c>
      <c r="G794" s="34">
        <f t="shared" si="267"/>
        <v>6287965.7999999998</v>
      </c>
    </row>
    <row r="795" spans="1:147" s="61" customFormat="1" ht="17.850000000000001" customHeight="1" x14ac:dyDescent="0.3">
      <c r="A795" s="90"/>
      <c r="B795" s="90"/>
      <c r="C795" s="36" t="s">
        <v>616</v>
      </c>
      <c r="D795" s="34">
        <f t="shared" ref="D795:D805" si="268">+ROUND(G795*0.3,1)</f>
        <v>160533.70000000001</v>
      </c>
      <c r="E795" s="34">
        <f t="shared" ref="E795:E805" si="269">+ROUND(G795*0.6,1)</f>
        <v>321067.40000000002</v>
      </c>
      <c r="F795" s="34">
        <f t="shared" ref="F795:F805" si="270">+ROUND(G795*0.8,1)</f>
        <v>428089.8</v>
      </c>
      <c r="G795" s="34">
        <v>535112.30000000005</v>
      </c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  <c r="AK795" s="39"/>
      <c r="AL795" s="39"/>
      <c r="AM795" s="39"/>
      <c r="AN795" s="39"/>
      <c r="AO795" s="39"/>
      <c r="AP795" s="39"/>
      <c r="AQ795" s="39"/>
      <c r="AR795" s="39"/>
      <c r="AS795" s="39"/>
      <c r="AT795" s="39"/>
      <c r="AU795" s="39"/>
      <c r="AV795" s="39"/>
      <c r="AW795" s="39"/>
      <c r="AX795" s="39"/>
      <c r="AY795" s="39"/>
      <c r="AZ795" s="39"/>
      <c r="BA795" s="39"/>
      <c r="BB795" s="39"/>
      <c r="BC795" s="39"/>
      <c r="BD795" s="39"/>
      <c r="BE795" s="39"/>
      <c r="BF795" s="39"/>
      <c r="BG795" s="39"/>
      <c r="BH795" s="39"/>
      <c r="BI795" s="39"/>
      <c r="BJ795" s="39"/>
      <c r="BK795" s="39"/>
      <c r="BL795" s="39"/>
      <c r="BM795" s="39"/>
      <c r="BN795" s="39"/>
      <c r="BO795" s="39"/>
      <c r="BP795" s="39"/>
      <c r="BQ795" s="39"/>
      <c r="BR795" s="39"/>
      <c r="BS795" s="39"/>
      <c r="BT795" s="39"/>
      <c r="BU795" s="39"/>
      <c r="BV795" s="39"/>
      <c r="BW795" s="39"/>
      <c r="BX795" s="39"/>
      <c r="BY795" s="39"/>
      <c r="BZ795" s="39"/>
      <c r="CA795" s="39"/>
      <c r="CB795" s="39"/>
      <c r="CC795" s="39"/>
      <c r="CD795" s="39"/>
      <c r="CE795" s="39"/>
      <c r="CF795" s="39"/>
      <c r="CG795" s="39"/>
      <c r="CH795" s="39"/>
      <c r="CI795" s="39"/>
      <c r="CJ795" s="39"/>
      <c r="CK795" s="39"/>
      <c r="CL795" s="39"/>
      <c r="CM795" s="39"/>
      <c r="CN795" s="39"/>
      <c r="CO795" s="39"/>
      <c r="CP795" s="39"/>
      <c r="CQ795" s="39"/>
      <c r="CR795" s="39"/>
      <c r="CS795" s="39"/>
      <c r="CT795" s="39"/>
      <c r="CU795" s="39"/>
      <c r="CV795" s="39"/>
      <c r="CW795" s="39"/>
      <c r="CX795" s="39"/>
      <c r="CY795" s="39"/>
      <c r="CZ795" s="39"/>
      <c r="DA795" s="39"/>
      <c r="DB795" s="39"/>
      <c r="DC795" s="39"/>
      <c r="DD795" s="39"/>
      <c r="DE795" s="39"/>
      <c r="DF795" s="39"/>
      <c r="DG795" s="39"/>
      <c r="DH795" s="39"/>
      <c r="DI795" s="39"/>
      <c r="DJ795" s="39"/>
      <c r="DK795" s="39"/>
      <c r="DL795" s="39"/>
      <c r="DM795" s="39"/>
      <c r="DN795" s="39"/>
      <c r="DO795" s="39"/>
      <c r="DP795" s="39"/>
      <c r="DQ795" s="39"/>
      <c r="DR795" s="39"/>
      <c r="DS795" s="39"/>
      <c r="DT795" s="39"/>
      <c r="DU795" s="39"/>
      <c r="DV795" s="39"/>
      <c r="DW795" s="39"/>
      <c r="DX795" s="39"/>
      <c r="DY795" s="39"/>
      <c r="DZ795" s="39"/>
      <c r="EA795" s="39"/>
      <c r="EB795" s="39"/>
      <c r="EC795" s="39"/>
      <c r="ED795" s="39"/>
      <c r="EE795" s="39"/>
      <c r="EF795" s="39"/>
      <c r="EG795" s="39"/>
      <c r="EH795" s="39"/>
      <c r="EI795" s="39"/>
      <c r="EJ795" s="39"/>
      <c r="EK795" s="39"/>
      <c r="EL795" s="39"/>
      <c r="EM795" s="39"/>
      <c r="EN795" s="39"/>
      <c r="EO795" s="39"/>
      <c r="EP795" s="39"/>
      <c r="EQ795" s="39"/>
    </row>
    <row r="796" spans="1:147" s="61" customFormat="1" ht="17.850000000000001" customHeight="1" x14ac:dyDescent="0.3">
      <c r="A796" s="89"/>
      <c r="B796" s="89"/>
      <c r="C796" s="36" t="s">
        <v>617</v>
      </c>
      <c r="D796" s="34">
        <f t="shared" si="268"/>
        <v>168876.9</v>
      </c>
      <c r="E796" s="34">
        <f t="shared" si="269"/>
        <v>337753.9</v>
      </c>
      <c r="F796" s="34">
        <f t="shared" si="270"/>
        <v>450338.5</v>
      </c>
      <c r="G796" s="34">
        <v>562923.1</v>
      </c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  <c r="AL796" s="39"/>
      <c r="AM796" s="39"/>
      <c r="AN796" s="39"/>
      <c r="AO796" s="39"/>
      <c r="AP796" s="39"/>
      <c r="AQ796" s="39"/>
      <c r="AR796" s="39"/>
      <c r="AS796" s="39"/>
      <c r="AT796" s="39"/>
      <c r="AU796" s="39"/>
      <c r="AV796" s="39"/>
      <c r="AW796" s="39"/>
      <c r="AX796" s="39"/>
      <c r="AY796" s="39"/>
      <c r="AZ796" s="39"/>
      <c r="BA796" s="39"/>
      <c r="BB796" s="39"/>
      <c r="BC796" s="39"/>
      <c r="BD796" s="39"/>
      <c r="BE796" s="39"/>
      <c r="BF796" s="39"/>
      <c r="BG796" s="39"/>
      <c r="BH796" s="39"/>
      <c r="BI796" s="39"/>
      <c r="BJ796" s="39"/>
      <c r="BK796" s="39"/>
      <c r="BL796" s="39"/>
      <c r="BM796" s="39"/>
      <c r="BN796" s="39"/>
      <c r="BO796" s="39"/>
      <c r="BP796" s="39"/>
      <c r="BQ796" s="39"/>
      <c r="BR796" s="39"/>
      <c r="BS796" s="39"/>
      <c r="BT796" s="39"/>
      <c r="BU796" s="39"/>
      <c r="BV796" s="39"/>
      <c r="BW796" s="39"/>
      <c r="BX796" s="39"/>
      <c r="BY796" s="39"/>
      <c r="BZ796" s="39"/>
      <c r="CA796" s="39"/>
      <c r="CB796" s="39"/>
      <c r="CC796" s="39"/>
      <c r="CD796" s="39"/>
      <c r="CE796" s="39"/>
      <c r="CF796" s="39"/>
      <c r="CG796" s="39"/>
      <c r="CH796" s="39"/>
      <c r="CI796" s="39"/>
      <c r="CJ796" s="39"/>
      <c r="CK796" s="39"/>
      <c r="CL796" s="39"/>
      <c r="CM796" s="39"/>
      <c r="CN796" s="39"/>
      <c r="CO796" s="39"/>
      <c r="CP796" s="39"/>
      <c r="CQ796" s="39"/>
      <c r="CR796" s="39"/>
      <c r="CS796" s="39"/>
      <c r="CT796" s="39"/>
      <c r="CU796" s="39"/>
      <c r="CV796" s="39"/>
      <c r="CW796" s="39"/>
      <c r="CX796" s="39"/>
      <c r="CY796" s="39"/>
      <c r="CZ796" s="39"/>
      <c r="DA796" s="39"/>
      <c r="DB796" s="39"/>
      <c r="DC796" s="39"/>
      <c r="DD796" s="39"/>
      <c r="DE796" s="39"/>
      <c r="DF796" s="39"/>
      <c r="DG796" s="39"/>
      <c r="DH796" s="39"/>
      <c r="DI796" s="39"/>
      <c r="DJ796" s="39"/>
      <c r="DK796" s="39"/>
      <c r="DL796" s="39"/>
      <c r="DM796" s="39"/>
      <c r="DN796" s="39"/>
      <c r="DO796" s="39"/>
      <c r="DP796" s="39"/>
      <c r="DQ796" s="39"/>
      <c r="DR796" s="39"/>
      <c r="DS796" s="39"/>
      <c r="DT796" s="39"/>
      <c r="DU796" s="39"/>
      <c r="DV796" s="39"/>
      <c r="DW796" s="39"/>
      <c r="DX796" s="39"/>
      <c r="DY796" s="39"/>
      <c r="DZ796" s="39"/>
      <c r="EA796" s="39"/>
      <c r="EB796" s="39"/>
      <c r="EC796" s="39"/>
      <c r="ED796" s="39"/>
      <c r="EE796" s="39"/>
      <c r="EF796" s="39"/>
      <c r="EG796" s="39"/>
      <c r="EH796" s="39"/>
      <c r="EI796" s="39"/>
      <c r="EJ796" s="39"/>
      <c r="EK796" s="39"/>
      <c r="EL796" s="39"/>
      <c r="EM796" s="39"/>
      <c r="EN796" s="39"/>
      <c r="EO796" s="39"/>
      <c r="EP796" s="39"/>
      <c r="EQ796" s="39"/>
    </row>
    <row r="797" spans="1:147" s="61" customFormat="1" ht="17.850000000000001" customHeight="1" x14ac:dyDescent="0.3">
      <c r="A797" s="89"/>
      <c r="B797" s="89"/>
      <c r="C797" s="36" t="s">
        <v>618</v>
      </c>
      <c r="D797" s="34">
        <f t="shared" si="268"/>
        <v>159445.20000000001</v>
      </c>
      <c r="E797" s="34">
        <f t="shared" si="269"/>
        <v>318890.40000000002</v>
      </c>
      <c r="F797" s="34">
        <f t="shared" si="270"/>
        <v>425187.2</v>
      </c>
      <c r="G797" s="34">
        <v>531484</v>
      </c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  <c r="AL797" s="39"/>
      <c r="AM797" s="39"/>
      <c r="AN797" s="39"/>
      <c r="AO797" s="39"/>
      <c r="AP797" s="39"/>
      <c r="AQ797" s="39"/>
      <c r="AR797" s="39"/>
      <c r="AS797" s="39"/>
      <c r="AT797" s="39"/>
      <c r="AU797" s="39"/>
      <c r="AV797" s="39"/>
      <c r="AW797" s="39"/>
      <c r="AX797" s="39"/>
      <c r="AY797" s="39"/>
      <c r="AZ797" s="39"/>
      <c r="BA797" s="39"/>
      <c r="BB797" s="39"/>
      <c r="BC797" s="39"/>
      <c r="BD797" s="39"/>
      <c r="BE797" s="39"/>
      <c r="BF797" s="39"/>
      <c r="BG797" s="39"/>
      <c r="BH797" s="39"/>
      <c r="BI797" s="39"/>
      <c r="BJ797" s="39"/>
      <c r="BK797" s="39"/>
      <c r="BL797" s="39"/>
      <c r="BM797" s="39"/>
      <c r="BN797" s="39"/>
      <c r="BO797" s="39"/>
      <c r="BP797" s="39"/>
      <c r="BQ797" s="39"/>
      <c r="BR797" s="39"/>
      <c r="BS797" s="39"/>
      <c r="BT797" s="39"/>
      <c r="BU797" s="39"/>
      <c r="BV797" s="39"/>
      <c r="BW797" s="39"/>
      <c r="BX797" s="39"/>
      <c r="BY797" s="39"/>
      <c r="BZ797" s="39"/>
      <c r="CA797" s="39"/>
      <c r="CB797" s="39"/>
      <c r="CC797" s="39"/>
      <c r="CD797" s="39"/>
      <c r="CE797" s="39"/>
      <c r="CF797" s="39"/>
      <c r="CG797" s="39"/>
      <c r="CH797" s="39"/>
      <c r="CI797" s="39"/>
      <c r="CJ797" s="39"/>
      <c r="CK797" s="39"/>
      <c r="CL797" s="39"/>
      <c r="CM797" s="39"/>
      <c r="CN797" s="39"/>
      <c r="CO797" s="39"/>
      <c r="CP797" s="39"/>
      <c r="CQ797" s="39"/>
      <c r="CR797" s="39"/>
      <c r="CS797" s="39"/>
      <c r="CT797" s="39"/>
      <c r="CU797" s="39"/>
      <c r="CV797" s="39"/>
      <c r="CW797" s="39"/>
      <c r="CX797" s="39"/>
      <c r="CY797" s="39"/>
      <c r="CZ797" s="39"/>
      <c r="DA797" s="39"/>
      <c r="DB797" s="39"/>
      <c r="DC797" s="39"/>
      <c r="DD797" s="39"/>
      <c r="DE797" s="39"/>
      <c r="DF797" s="39"/>
      <c r="DG797" s="39"/>
      <c r="DH797" s="39"/>
      <c r="DI797" s="39"/>
      <c r="DJ797" s="39"/>
      <c r="DK797" s="39"/>
      <c r="DL797" s="39"/>
      <c r="DM797" s="39"/>
      <c r="DN797" s="39"/>
      <c r="DO797" s="39"/>
      <c r="DP797" s="39"/>
      <c r="DQ797" s="39"/>
      <c r="DR797" s="39"/>
      <c r="DS797" s="39"/>
      <c r="DT797" s="39"/>
      <c r="DU797" s="39"/>
      <c r="DV797" s="39"/>
      <c r="DW797" s="39"/>
      <c r="DX797" s="39"/>
      <c r="DY797" s="39"/>
      <c r="DZ797" s="39"/>
      <c r="EA797" s="39"/>
      <c r="EB797" s="39"/>
      <c r="EC797" s="39"/>
      <c r="ED797" s="39"/>
      <c r="EE797" s="39"/>
      <c r="EF797" s="39"/>
      <c r="EG797" s="39"/>
      <c r="EH797" s="39"/>
      <c r="EI797" s="39"/>
      <c r="EJ797" s="39"/>
      <c r="EK797" s="39"/>
      <c r="EL797" s="39"/>
      <c r="EM797" s="39"/>
      <c r="EN797" s="39"/>
      <c r="EO797" s="39"/>
      <c r="EP797" s="39"/>
      <c r="EQ797" s="39"/>
    </row>
    <row r="798" spans="1:147" s="61" customFormat="1" ht="17.850000000000001" customHeight="1" x14ac:dyDescent="0.3">
      <c r="A798" s="89"/>
      <c r="B798" s="89"/>
      <c r="C798" s="36" t="s">
        <v>619</v>
      </c>
      <c r="D798" s="34">
        <f t="shared" si="268"/>
        <v>189295.7</v>
      </c>
      <c r="E798" s="34">
        <f t="shared" si="269"/>
        <v>378591.3</v>
      </c>
      <c r="F798" s="34">
        <f t="shared" si="270"/>
        <v>504788.4</v>
      </c>
      <c r="G798" s="34">
        <v>630985.5</v>
      </c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  <c r="AL798" s="39"/>
      <c r="AM798" s="39"/>
      <c r="AN798" s="39"/>
      <c r="AO798" s="39"/>
      <c r="AP798" s="39"/>
      <c r="AQ798" s="39"/>
      <c r="AR798" s="39"/>
      <c r="AS798" s="39"/>
      <c r="AT798" s="39"/>
      <c r="AU798" s="39"/>
      <c r="AV798" s="39"/>
      <c r="AW798" s="39"/>
      <c r="AX798" s="39"/>
      <c r="AY798" s="39"/>
      <c r="AZ798" s="39"/>
      <c r="BA798" s="39"/>
      <c r="BB798" s="39"/>
      <c r="BC798" s="39"/>
      <c r="BD798" s="39"/>
      <c r="BE798" s="39"/>
      <c r="BF798" s="39"/>
      <c r="BG798" s="39"/>
      <c r="BH798" s="39"/>
      <c r="BI798" s="39"/>
      <c r="BJ798" s="39"/>
      <c r="BK798" s="39"/>
      <c r="BL798" s="39"/>
      <c r="BM798" s="39"/>
      <c r="BN798" s="39"/>
      <c r="BO798" s="39"/>
      <c r="BP798" s="39"/>
      <c r="BQ798" s="39"/>
      <c r="BR798" s="39"/>
      <c r="BS798" s="39"/>
      <c r="BT798" s="39"/>
      <c r="BU798" s="39"/>
      <c r="BV798" s="39"/>
      <c r="BW798" s="39"/>
      <c r="BX798" s="39"/>
      <c r="BY798" s="39"/>
      <c r="BZ798" s="39"/>
      <c r="CA798" s="39"/>
      <c r="CB798" s="39"/>
      <c r="CC798" s="39"/>
      <c r="CD798" s="39"/>
      <c r="CE798" s="39"/>
      <c r="CF798" s="39"/>
      <c r="CG798" s="39"/>
      <c r="CH798" s="39"/>
      <c r="CI798" s="39"/>
      <c r="CJ798" s="39"/>
      <c r="CK798" s="39"/>
      <c r="CL798" s="39"/>
      <c r="CM798" s="39"/>
      <c r="CN798" s="39"/>
      <c r="CO798" s="39"/>
      <c r="CP798" s="39"/>
      <c r="CQ798" s="39"/>
      <c r="CR798" s="39"/>
      <c r="CS798" s="39"/>
      <c r="CT798" s="39"/>
      <c r="CU798" s="39"/>
      <c r="CV798" s="39"/>
      <c r="CW798" s="39"/>
      <c r="CX798" s="39"/>
      <c r="CY798" s="39"/>
      <c r="CZ798" s="39"/>
      <c r="DA798" s="39"/>
      <c r="DB798" s="39"/>
      <c r="DC798" s="39"/>
      <c r="DD798" s="39"/>
      <c r="DE798" s="39"/>
      <c r="DF798" s="39"/>
      <c r="DG798" s="39"/>
      <c r="DH798" s="39"/>
      <c r="DI798" s="39"/>
      <c r="DJ798" s="39"/>
      <c r="DK798" s="39"/>
      <c r="DL798" s="39"/>
      <c r="DM798" s="39"/>
      <c r="DN798" s="39"/>
      <c r="DO798" s="39"/>
      <c r="DP798" s="39"/>
      <c r="DQ798" s="39"/>
      <c r="DR798" s="39"/>
      <c r="DS798" s="39"/>
      <c r="DT798" s="39"/>
      <c r="DU798" s="39"/>
      <c r="DV798" s="39"/>
      <c r="DW798" s="39"/>
      <c r="DX798" s="39"/>
      <c r="DY798" s="39"/>
      <c r="DZ798" s="39"/>
      <c r="EA798" s="39"/>
      <c r="EB798" s="39"/>
      <c r="EC798" s="39"/>
      <c r="ED798" s="39"/>
      <c r="EE798" s="39"/>
      <c r="EF798" s="39"/>
      <c r="EG798" s="39"/>
      <c r="EH798" s="39"/>
      <c r="EI798" s="39"/>
      <c r="EJ798" s="39"/>
      <c r="EK798" s="39"/>
      <c r="EL798" s="39"/>
      <c r="EM798" s="39"/>
      <c r="EN798" s="39"/>
      <c r="EO798" s="39"/>
      <c r="EP798" s="39"/>
      <c r="EQ798" s="39"/>
    </row>
    <row r="799" spans="1:147" s="61" customFormat="1" ht="17.850000000000001" customHeight="1" x14ac:dyDescent="0.3">
      <c r="A799" s="89"/>
      <c r="B799" s="89"/>
      <c r="C799" s="36" t="s">
        <v>620</v>
      </c>
      <c r="D799" s="34">
        <f t="shared" si="268"/>
        <v>175368.3</v>
      </c>
      <c r="E799" s="34">
        <f t="shared" si="269"/>
        <v>350736.7</v>
      </c>
      <c r="F799" s="34">
        <f t="shared" si="270"/>
        <v>467648.9</v>
      </c>
      <c r="G799" s="34">
        <v>584561.1</v>
      </c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  <c r="AL799" s="39"/>
      <c r="AM799" s="39"/>
      <c r="AN799" s="39"/>
      <c r="AO799" s="39"/>
      <c r="AP799" s="39"/>
      <c r="AQ799" s="39"/>
      <c r="AR799" s="39"/>
      <c r="AS799" s="39"/>
      <c r="AT799" s="39"/>
      <c r="AU799" s="39"/>
      <c r="AV799" s="39"/>
      <c r="AW799" s="39"/>
      <c r="AX799" s="39"/>
      <c r="AY799" s="39"/>
      <c r="AZ799" s="39"/>
      <c r="BA799" s="39"/>
      <c r="BB799" s="39"/>
      <c r="BC799" s="39"/>
      <c r="BD799" s="39"/>
      <c r="BE799" s="39"/>
      <c r="BF799" s="39"/>
      <c r="BG799" s="39"/>
      <c r="BH799" s="39"/>
      <c r="BI799" s="39"/>
      <c r="BJ799" s="39"/>
      <c r="BK799" s="39"/>
      <c r="BL799" s="39"/>
      <c r="BM799" s="39"/>
      <c r="BN799" s="39"/>
      <c r="BO799" s="39"/>
      <c r="BP799" s="39"/>
      <c r="BQ799" s="39"/>
      <c r="BR799" s="39"/>
      <c r="BS799" s="39"/>
      <c r="BT799" s="39"/>
      <c r="BU799" s="39"/>
      <c r="BV799" s="39"/>
      <c r="BW799" s="39"/>
      <c r="BX799" s="39"/>
      <c r="BY799" s="39"/>
      <c r="BZ799" s="39"/>
      <c r="CA799" s="39"/>
      <c r="CB799" s="39"/>
      <c r="CC799" s="39"/>
      <c r="CD799" s="39"/>
      <c r="CE799" s="39"/>
      <c r="CF799" s="39"/>
      <c r="CG799" s="39"/>
      <c r="CH799" s="39"/>
      <c r="CI799" s="39"/>
      <c r="CJ799" s="39"/>
      <c r="CK799" s="39"/>
      <c r="CL799" s="39"/>
      <c r="CM799" s="39"/>
      <c r="CN799" s="39"/>
      <c r="CO799" s="39"/>
      <c r="CP799" s="39"/>
      <c r="CQ799" s="39"/>
      <c r="CR799" s="39"/>
      <c r="CS799" s="39"/>
      <c r="CT799" s="39"/>
      <c r="CU799" s="39"/>
      <c r="CV799" s="39"/>
      <c r="CW799" s="39"/>
      <c r="CX799" s="39"/>
      <c r="CY799" s="39"/>
      <c r="CZ799" s="39"/>
      <c r="DA799" s="39"/>
      <c r="DB799" s="39"/>
      <c r="DC799" s="39"/>
      <c r="DD799" s="39"/>
      <c r="DE799" s="39"/>
      <c r="DF799" s="39"/>
      <c r="DG799" s="39"/>
      <c r="DH799" s="39"/>
      <c r="DI799" s="39"/>
      <c r="DJ799" s="39"/>
      <c r="DK799" s="39"/>
      <c r="DL799" s="39"/>
      <c r="DM799" s="39"/>
      <c r="DN799" s="39"/>
      <c r="DO799" s="39"/>
      <c r="DP799" s="39"/>
      <c r="DQ799" s="39"/>
      <c r="DR799" s="39"/>
      <c r="DS799" s="39"/>
      <c r="DT799" s="39"/>
      <c r="DU799" s="39"/>
      <c r="DV799" s="39"/>
      <c r="DW799" s="39"/>
      <c r="DX799" s="39"/>
      <c r="DY799" s="39"/>
      <c r="DZ799" s="39"/>
      <c r="EA799" s="39"/>
      <c r="EB799" s="39"/>
      <c r="EC799" s="39"/>
      <c r="ED799" s="39"/>
      <c r="EE799" s="39"/>
      <c r="EF799" s="39"/>
      <c r="EG799" s="39"/>
      <c r="EH799" s="39"/>
      <c r="EI799" s="39"/>
      <c r="EJ799" s="39"/>
      <c r="EK799" s="39"/>
      <c r="EL799" s="39"/>
      <c r="EM799" s="39"/>
      <c r="EN799" s="39"/>
      <c r="EO799" s="39"/>
      <c r="EP799" s="39"/>
      <c r="EQ799" s="39"/>
    </row>
    <row r="800" spans="1:147" s="61" customFormat="1" ht="17.850000000000001" customHeight="1" x14ac:dyDescent="0.3">
      <c r="A800" s="89"/>
      <c r="B800" s="89"/>
      <c r="C800" s="36" t="s">
        <v>621</v>
      </c>
      <c r="D800" s="34">
        <f t="shared" si="268"/>
        <v>160334.9</v>
      </c>
      <c r="E800" s="34">
        <f t="shared" si="269"/>
        <v>320669.90000000002</v>
      </c>
      <c r="F800" s="34">
        <f t="shared" si="270"/>
        <v>427559.8</v>
      </c>
      <c r="G800" s="34">
        <v>534449.80000000005</v>
      </c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  <c r="AL800" s="39"/>
      <c r="AM800" s="39"/>
      <c r="AN800" s="39"/>
      <c r="AO800" s="39"/>
      <c r="AP800" s="39"/>
      <c r="AQ800" s="39"/>
      <c r="AR800" s="39"/>
      <c r="AS800" s="39"/>
      <c r="AT800" s="39"/>
      <c r="AU800" s="39"/>
      <c r="AV800" s="39"/>
      <c r="AW800" s="39"/>
      <c r="AX800" s="39"/>
      <c r="AY800" s="39"/>
      <c r="AZ800" s="39"/>
      <c r="BA800" s="39"/>
      <c r="BB800" s="39"/>
      <c r="BC800" s="39"/>
      <c r="BD800" s="39"/>
      <c r="BE800" s="39"/>
      <c r="BF800" s="39"/>
      <c r="BG800" s="39"/>
      <c r="BH800" s="39"/>
      <c r="BI800" s="39"/>
      <c r="BJ800" s="39"/>
      <c r="BK800" s="39"/>
      <c r="BL800" s="39"/>
      <c r="BM800" s="39"/>
      <c r="BN800" s="39"/>
      <c r="BO800" s="39"/>
      <c r="BP800" s="39"/>
      <c r="BQ800" s="39"/>
      <c r="BR800" s="39"/>
      <c r="BS800" s="39"/>
      <c r="BT800" s="39"/>
      <c r="BU800" s="39"/>
      <c r="BV800" s="39"/>
      <c r="BW800" s="39"/>
      <c r="BX800" s="39"/>
      <c r="BY800" s="39"/>
      <c r="BZ800" s="39"/>
      <c r="CA800" s="39"/>
      <c r="CB800" s="39"/>
      <c r="CC800" s="39"/>
      <c r="CD800" s="39"/>
      <c r="CE800" s="39"/>
      <c r="CF800" s="39"/>
      <c r="CG800" s="39"/>
      <c r="CH800" s="39"/>
      <c r="CI800" s="39"/>
      <c r="CJ800" s="39"/>
      <c r="CK800" s="39"/>
      <c r="CL800" s="39"/>
      <c r="CM800" s="39"/>
      <c r="CN800" s="39"/>
      <c r="CO800" s="39"/>
      <c r="CP800" s="39"/>
      <c r="CQ800" s="39"/>
      <c r="CR800" s="39"/>
      <c r="CS800" s="39"/>
      <c r="CT800" s="39"/>
      <c r="CU800" s="39"/>
      <c r="CV800" s="39"/>
      <c r="CW800" s="39"/>
      <c r="CX800" s="39"/>
      <c r="CY800" s="39"/>
      <c r="CZ800" s="39"/>
      <c r="DA800" s="39"/>
      <c r="DB800" s="39"/>
      <c r="DC800" s="39"/>
      <c r="DD800" s="39"/>
      <c r="DE800" s="39"/>
      <c r="DF800" s="39"/>
      <c r="DG800" s="39"/>
      <c r="DH800" s="39"/>
      <c r="DI800" s="39"/>
      <c r="DJ800" s="39"/>
      <c r="DK800" s="39"/>
      <c r="DL800" s="39"/>
      <c r="DM800" s="39"/>
      <c r="DN800" s="39"/>
      <c r="DO800" s="39"/>
      <c r="DP800" s="39"/>
      <c r="DQ800" s="39"/>
      <c r="DR800" s="39"/>
      <c r="DS800" s="39"/>
      <c r="DT800" s="39"/>
      <c r="DU800" s="39"/>
      <c r="DV800" s="39"/>
      <c r="DW800" s="39"/>
      <c r="DX800" s="39"/>
      <c r="DY800" s="39"/>
      <c r="DZ800" s="39"/>
      <c r="EA800" s="39"/>
      <c r="EB800" s="39"/>
      <c r="EC800" s="39"/>
      <c r="ED800" s="39"/>
      <c r="EE800" s="39"/>
      <c r="EF800" s="39"/>
      <c r="EG800" s="39"/>
      <c r="EH800" s="39"/>
      <c r="EI800" s="39"/>
      <c r="EJ800" s="39"/>
      <c r="EK800" s="39"/>
      <c r="EL800" s="39"/>
      <c r="EM800" s="39"/>
      <c r="EN800" s="39"/>
      <c r="EO800" s="39"/>
      <c r="EP800" s="39"/>
      <c r="EQ800" s="39"/>
    </row>
    <row r="801" spans="1:147" s="61" customFormat="1" ht="17.25" x14ac:dyDescent="0.3">
      <c r="A801" s="89"/>
      <c r="B801" s="89"/>
      <c r="C801" s="36" t="s">
        <v>622</v>
      </c>
      <c r="D801" s="34">
        <f t="shared" si="268"/>
        <v>159755.1</v>
      </c>
      <c r="E801" s="34">
        <f t="shared" si="269"/>
        <v>319510.09999999998</v>
      </c>
      <c r="F801" s="34">
        <f t="shared" si="270"/>
        <v>426013.5</v>
      </c>
      <c r="G801" s="34">
        <v>532516.9</v>
      </c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  <c r="AK801" s="39"/>
      <c r="AL801" s="39"/>
      <c r="AM801" s="39"/>
      <c r="AN801" s="39"/>
      <c r="AO801" s="39"/>
      <c r="AP801" s="39"/>
      <c r="AQ801" s="39"/>
      <c r="AR801" s="39"/>
      <c r="AS801" s="39"/>
      <c r="AT801" s="39"/>
      <c r="AU801" s="39"/>
      <c r="AV801" s="39"/>
      <c r="AW801" s="39"/>
      <c r="AX801" s="39"/>
      <c r="AY801" s="39"/>
      <c r="AZ801" s="39"/>
      <c r="BA801" s="39"/>
      <c r="BB801" s="39"/>
      <c r="BC801" s="39"/>
      <c r="BD801" s="39"/>
      <c r="BE801" s="39"/>
      <c r="BF801" s="39"/>
      <c r="BG801" s="39"/>
      <c r="BH801" s="39"/>
      <c r="BI801" s="39"/>
      <c r="BJ801" s="39"/>
      <c r="BK801" s="39"/>
      <c r="BL801" s="39"/>
      <c r="BM801" s="39"/>
      <c r="BN801" s="39"/>
      <c r="BO801" s="39"/>
      <c r="BP801" s="39"/>
      <c r="BQ801" s="39"/>
      <c r="BR801" s="39"/>
      <c r="BS801" s="39"/>
      <c r="BT801" s="39"/>
      <c r="BU801" s="39"/>
      <c r="BV801" s="39"/>
      <c r="BW801" s="39"/>
      <c r="BX801" s="39"/>
      <c r="BY801" s="39"/>
      <c r="BZ801" s="39"/>
      <c r="CA801" s="39"/>
      <c r="CB801" s="39"/>
      <c r="CC801" s="39"/>
      <c r="CD801" s="39"/>
      <c r="CE801" s="39"/>
      <c r="CF801" s="39"/>
      <c r="CG801" s="39"/>
      <c r="CH801" s="39"/>
      <c r="CI801" s="39"/>
      <c r="CJ801" s="39"/>
      <c r="CK801" s="39"/>
      <c r="CL801" s="39"/>
      <c r="CM801" s="39"/>
      <c r="CN801" s="39"/>
      <c r="CO801" s="39"/>
      <c r="CP801" s="39"/>
      <c r="CQ801" s="39"/>
      <c r="CR801" s="39"/>
      <c r="CS801" s="39"/>
      <c r="CT801" s="39"/>
      <c r="CU801" s="39"/>
      <c r="CV801" s="39"/>
      <c r="CW801" s="39"/>
      <c r="CX801" s="39"/>
      <c r="CY801" s="39"/>
      <c r="CZ801" s="39"/>
      <c r="DA801" s="39"/>
      <c r="DB801" s="39"/>
      <c r="DC801" s="39"/>
      <c r="DD801" s="39"/>
      <c r="DE801" s="39"/>
      <c r="DF801" s="39"/>
      <c r="DG801" s="39"/>
      <c r="DH801" s="39"/>
      <c r="DI801" s="39"/>
      <c r="DJ801" s="39"/>
      <c r="DK801" s="39"/>
      <c r="DL801" s="39"/>
      <c r="DM801" s="39"/>
      <c r="DN801" s="39"/>
      <c r="DO801" s="39"/>
      <c r="DP801" s="39"/>
      <c r="DQ801" s="39"/>
      <c r="DR801" s="39"/>
      <c r="DS801" s="39"/>
      <c r="DT801" s="39"/>
      <c r="DU801" s="39"/>
      <c r="DV801" s="39"/>
      <c r="DW801" s="39"/>
      <c r="DX801" s="39"/>
      <c r="DY801" s="39"/>
      <c r="DZ801" s="39"/>
      <c r="EA801" s="39"/>
      <c r="EB801" s="39"/>
      <c r="EC801" s="39"/>
      <c r="ED801" s="39"/>
      <c r="EE801" s="39"/>
      <c r="EF801" s="39"/>
      <c r="EG801" s="39"/>
      <c r="EH801" s="39"/>
      <c r="EI801" s="39"/>
      <c r="EJ801" s="39"/>
      <c r="EK801" s="39"/>
      <c r="EL801" s="39"/>
      <c r="EM801" s="39"/>
      <c r="EN801" s="39"/>
      <c r="EO801" s="39"/>
      <c r="EP801" s="39"/>
      <c r="EQ801" s="39"/>
    </row>
    <row r="802" spans="1:147" s="61" customFormat="1" ht="17.850000000000001" customHeight="1" x14ac:dyDescent="0.3">
      <c r="A802" s="89"/>
      <c r="B802" s="89"/>
      <c r="C802" s="36" t="s">
        <v>623</v>
      </c>
      <c r="D802" s="34">
        <f t="shared" si="268"/>
        <v>169675.7</v>
      </c>
      <c r="E802" s="34">
        <f t="shared" si="269"/>
        <v>339351.5</v>
      </c>
      <c r="F802" s="34">
        <f t="shared" si="270"/>
        <v>452468.6</v>
      </c>
      <c r="G802" s="34">
        <v>565585.80000000005</v>
      </c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  <c r="AK802" s="39"/>
      <c r="AL802" s="39"/>
      <c r="AM802" s="39"/>
      <c r="AN802" s="39"/>
      <c r="AO802" s="39"/>
      <c r="AP802" s="39"/>
      <c r="AQ802" s="39"/>
      <c r="AR802" s="39"/>
      <c r="AS802" s="39"/>
      <c r="AT802" s="39"/>
      <c r="AU802" s="39"/>
      <c r="AV802" s="39"/>
      <c r="AW802" s="39"/>
      <c r="AX802" s="39"/>
      <c r="AY802" s="39"/>
      <c r="AZ802" s="39"/>
      <c r="BA802" s="39"/>
      <c r="BB802" s="39"/>
      <c r="BC802" s="39"/>
      <c r="BD802" s="39"/>
      <c r="BE802" s="39"/>
      <c r="BF802" s="39"/>
      <c r="BG802" s="39"/>
      <c r="BH802" s="39"/>
      <c r="BI802" s="39"/>
      <c r="BJ802" s="39"/>
      <c r="BK802" s="39"/>
      <c r="BL802" s="39"/>
      <c r="BM802" s="39"/>
      <c r="BN802" s="39"/>
      <c r="BO802" s="39"/>
      <c r="BP802" s="39"/>
      <c r="BQ802" s="39"/>
      <c r="BR802" s="39"/>
      <c r="BS802" s="39"/>
      <c r="BT802" s="39"/>
      <c r="BU802" s="39"/>
      <c r="BV802" s="39"/>
      <c r="BW802" s="39"/>
      <c r="BX802" s="39"/>
      <c r="BY802" s="39"/>
      <c r="BZ802" s="39"/>
      <c r="CA802" s="39"/>
      <c r="CB802" s="39"/>
      <c r="CC802" s="39"/>
      <c r="CD802" s="39"/>
      <c r="CE802" s="39"/>
      <c r="CF802" s="39"/>
      <c r="CG802" s="39"/>
      <c r="CH802" s="39"/>
      <c r="CI802" s="39"/>
      <c r="CJ802" s="39"/>
      <c r="CK802" s="39"/>
      <c r="CL802" s="39"/>
      <c r="CM802" s="39"/>
      <c r="CN802" s="39"/>
      <c r="CO802" s="39"/>
      <c r="CP802" s="39"/>
      <c r="CQ802" s="39"/>
      <c r="CR802" s="39"/>
      <c r="CS802" s="39"/>
      <c r="CT802" s="39"/>
      <c r="CU802" s="39"/>
      <c r="CV802" s="39"/>
      <c r="CW802" s="39"/>
      <c r="CX802" s="39"/>
      <c r="CY802" s="39"/>
      <c r="CZ802" s="39"/>
      <c r="DA802" s="39"/>
      <c r="DB802" s="39"/>
      <c r="DC802" s="39"/>
      <c r="DD802" s="39"/>
      <c r="DE802" s="39"/>
      <c r="DF802" s="39"/>
      <c r="DG802" s="39"/>
      <c r="DH802" s="39"/>
      <c r="DI802" s="39"/>
      <c r="DJ802" s="39"/>
      <c r="DK802" s="39"/>
      <c r="DL802" s="39"/>
      <c r="DM802" s="39"/>
      <c r="DN802" s="39"/>
      <c r="DO802" s="39"/>
      <c r="DP802" s="39"/>
      <c r="DQ802" s="39"/>
      <c r="DR802" s="39"/>
      <c r="DS802" s="39"/>
      <c r="DT802" s="39"/>
      <c r="DU802" s="39"/>
      <c r="DV802" s="39"/>
      <c r="DW802" s="39"/>
      <c r="DX802" s="39"/>
      <c r="DY802" s="39"/>
      <c r="DZ802" s="39"/>
      <c r="EA802" s="39"/>
      <c r="EB802" s="39"/>
      <c r="EC802" s="39"/>
      <c r="ED802" s="39"/>
      <c r="EE802" s="39"/>
      <c r="EF802" s="39"/>
      <c r="EG802" s="39"/>
      <c r="EH802" s="39"/>
      <c r="EI802" s="39"/>
      <c r="EJ802" s="39"/>
      <c r="EK802" s="39"/>
      <c r="EL802" s="39"/>
      <c r="EM802" s="39"/>
      <c r="EN802" s="39"/>
      <c r="EO802" s="39"/>
      <c r="EP802" s="39"/>
      <c r="EQ802" s="39"/>
    </row>
    <row r="803" spans="1:147" s="61" customFormat="1" ht="17.850000000000001" customHeight="1" x14ac:dyDescent="0.3">
      <c r="A803" s="89"/>
      <c r="B803" s="89"/>
      <c r="C803" s="36" t="s">
        <v>624</v>
      </c>
      <c r="D803" s="34">
        <f t="shared" si="268"/>
        <v>180000</v>
      </c>
      <c r="E803" s="34">
        <f t="shared" si="269"/>
        <v>360000</v>
      </c>
      <c r="F803" s="34">
        <f t="shared" si="270"/>
        <v>480000</v>
      </c>
      <c r="G803" s="34">
        <v>600000</v>
      </c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  <c r="AL803" s="39"/>
      <c r="AM803" s="39"/>
      <c r="AN803" s="39"/>
      <c r="AO803" s="39"/>
      <c r="AP803" s="39"/>
      <c r="AQ803" s="39"/>
      <c r="AR803" s="39"/>
      <c r="AS803" s="39"/>
      <c r="AT803" s="39"/>
      <c r="AU803" s="39"/>
      <c r="AV803" s="39"/>
      <c r="AW803" s="39"/>
      <c r="AX803" s="39"/>
      <c r="AY803" s="39"/>
      <c r="AZ803" s="39"/>
      <c r="BA803" s="39"/>
      <c r="BB803" s="39"/>
      <c r="BC803" s="39"/>
      <c r="BD803" s="39"/>
      <c r="BE803" s="39"/>
      <c r="BF803" s="39"/>
      <c r="BG803" s="39"/>
      <c r="BH803" s="39"/>
      <c r="BI803" s="39"/>
      <c r="BJ803" s="39"/>
      <c r="BK803" s="39"/>
      <c r="BL803" s="39"/>
      <c r="BM803" s="39"/>
      <c r="BN803" s="39"/>
      <c r="BO803" s="39"/>
      <c r="BP803" s="39"/>
      <c r="BQ803" s="39"/>
      <c r="BR803" s="39"/>
      <c r="BS803" s="39"/>
      <c r="BT803" s="39"/>
      <c r="BU803" s="39"/>
      <c r="BV803" s="39"/>
      <c r="BW803" s="39"/>
      <c r="BX803" s="39"/>
      <c r="BY803" s="39"/>
      <c r="BZ803" s="39"/>
      <c r="CA803" s="39"/>
      <c r="CB803" s="39"/>
      <c r="CC803" s="39"/>
      <c r="CD803" s="39"/>
      <c r="CE803" s="39"/>
      <c r="CF803" s="39"/>
      <c r="CG803" s="39"/>
      <c r="CH803" s="39"/>
      <c r="CI803" s="39"/>
      <c r="CJ803" s="39"/>
      <c r="CK803" s="39"/>
      <c r="CL803" s="39"/>
      <c r="CM803" s="39"/>
      <c r="CN803" s="39"/>
      <c r="CO803" s="39"/>
      <c r="CP803" s="39"/>
      <c r="CQ803" s="39"/>
      <c r="CR803" s="39"/>
      <c r="CS803" s="39"/>
      <c r="CT803" s="39"/>
      <c r="CU803" s="39"/>
      <c r="CV803" s="39"/>
      <c r="CW803" s="39"/>
      <c r="CX803" s="39"/>
      <c r="CY803" s="39"/>
      <c r="CZ803" s="39"/>
      <c r="DA803" s="39"/>
      <c r="DB803" s="39"/>
      <c r="DC803" s="39"/>
      <c r="DD803" s="39"/>
      <c r="DE803" s="39"/>
      <c r="DF803" s="39"/>
      <c r="DG803" s="39"/>
      <c r="DH803" s="39"/>
      <c r="DI803" s="39"/>
      <c r="DJ803" s="39"/>
      <c r="DK803" s="39"/>
      <c r="DL803" s="39"/>
      <c r="DM803" s="39"/>
      <c r="DN803" s="39"/>
      <c r="DO803" s="39"/>
      <c r="DP803" s="39"/>
      <c r="DQ803" s="39"/>
      <c r="DR803" s="39"/>
      <c r="DS803" s="39"/>
      <c r="DT803" s="39"/>
      <c r="DU803" s="39"/>
      <c r="DV803" s="39"/>
      <c r="DW803" s="39"/>
      <c r="DX803" s="39"/>
      <c r="DY803" s="39"/>
      <c r="DZ803" s="39"/>
      <c r="EA803" s="39"/>
      <c r="EB803" s="39"/>
      <c r="EC803" s="39"/>
      <c r="ED803" s="39"/>
      <c r="EE803" s="39"/>
      <c r="EF803" s="39"/>
      <c r="EG803" s="39"/>
      <c r="EH803" s="39"/>
      <c r="EI803" s="39"/>
      <c r="EJ803" s="39"/>
      <c r="EK803" s="39"/>
      <c r="EL803" s="39"/>
      <c r="EM803" s="39"/>
      <c r="EN803" s="39"/>
      <c r="EO803" s="39"/>
      <c r="EP803" s="39"/>
      <c r="EQ803" s="39"/>
    </row>
    <row r="804" spans="1:147" s="61" customFormat="1" ht="17.25" x14ac:dyDescent="0.3">
      <c r="A804" s="89"/>
      <c r="B804" s="89"/>
      <c r="C804" s="36" t="s">
        <v>625</v>
      </c>
      <c r="D804" s="34">
        <f t="shared" si="268"/>
        <v>179954.4</v>
      </c>
      <c r="E804" s="34">
        <f t="shared" si="269"/>
        <v>359908.9</v>
      </c>
      <c r="F804" s="34">
        <f t="shared" si="270"/>
        <v>479878.5</v>
      </c>
      <c r="G804" s="34">
        <v>599848.1</v>
      </c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  <c r="AK804" s="39"/>
      <c r="AL804" s="39"/>
      <c r="AM804" s="39"/>
      <c r="AN804" s="39"/>
      <c r="AO804" s="39"/>
      <c r="AP804" s="39"/>
      <c r="AQ804" s="39"/>
      <c r="AR804" s="39"/>
      <c r="AS804" s="39"/>
      <c r="AT804" s="39"/>
      <c r="AU804" s="39"/>
      <c r="AV804" s="39"/>
      <c r="AW804" s="39"/>
      <c r="AX804" s="39"/>
      <c r="AY804" s="39"/>
      <c r="AZ804" s="39"/>
      <c r="BA804" s="39"/>
      <c r="BB804" s="39"/>
      <c r="BC804" s="39"/>
      <c r="BD804" s="39"/>
      <c r="BE804" s="39"/>
      <c r="BF804" s="39"/>
      <c r="BG804" s="39"/>
      <c r="BH804" s="39"/>
      <c r="BI804" s="39"/>
      <c r="BJ804" s="39"/>
      <c r="BK804" s="39"/>
      <c r="BL804" s="39"/>
      <c r="BM804" s="39"/>
      <c r="BN804" s="39"/>
      <c r="BO804" s="39"/>
      <c r="BP804" s="39"/>
      <c r="BQ804" s="39"/>
      <c r="BR804" s="39"/>
      <c r="BS804" s="39"/>
      <c r="BT804" s="39"/>
      <c r="BU804" s="39"/>
      <c r="BV804" s="39"/>
      <c r="BW804" s="39"/>
      <c r="BX804" s="39"/>
      <c r="BY804" s="39"/>
      <c r="BZ804" s="39"/>
      <c r="CA804" s="39"/>
      <c r="CB804" s="39"/>
      <c r="CC804" s="39"/>
      <c r="CD804" s="39"/>
      <c r="CE804" s="39"/>
      <c r="CF804" s="39"/>
      <c r="CG804" s="39"/>
      <c r="CH804" s="39"/>
      <c r="CI804" s="39"/>
      <c r="CJ804" s="39"/>
      <c r="CK804" s="39"/>
      <c r="CL804" s="39"/>
      <c r="CM804" s="39"/>
      <c r="CN804" s="39"/>
      <c r="CO804" s="39"/>
      <c r="CP804" s="39"/>
      <c r="CQ804" s="39"/>
      <c r="CR804" s="39"/>
      <c r="CS804" s="39"/>
      <c r="CT804" s="39"/>
      <c r="CU804" s="39"/>
      <c r="CV804" s="39"/>
      <c r="CW804" s="39"/>
      <c r="CX804" s="39"/>
      <c r="CY804" s="39"/>
      <c r="CZ804" s="39"/>
      <c r="DA804" s="39"/>
      <c r="DB804" s="39"/>
      <c r="DC804" s="39"/>
      <c r="DD804" s="39"/>
      <c r="DE804" s="39"/>
      <c r="DF804" s="39"/>
      <c r="DG804" s="39"/>
      <c r="DH804" s="39"/>
      <c r="DI804" s="39"/>
      <c r="DJ804" s="39"/>
      <c r="DK804" s="39"/>
      <c r="DL804" s="39"/>
      <c r="DM804" s="39"/>
      <c r="DN804" s="39"/>
      <c r="DO804" s="39"/>
      <c r="DP804" s="39"/>
      <c r="DQ804" s="39"/>
      <c r="DR804" s="39"/>
      <c r="DS804" s="39"/>
      <c r="DT804" s="39"/>
      <c r="DU804" s="39"/>
      <c r="DV804" s="39"/>
      <c r="DW804" s="39"/>
      <c r="DX804" s="39"/>
      <c r="DY804" s="39"/>
      <c r="DZ804" s="39"/>
      <c r="EA804" s="39"/>
      <c r="EB804" s="39"/>
      <c r="EC804" s="39"/>
      <c r="ED804" s="39"/>
      <c r="EE804" s="39"/>
      <c r="EF804" s="39"/>
      <c r="EG804" s="39"/>
      <c r="EH804" s="39"/>
      <c r="EI804" s="39"/>
      <c r="EJ804" s="39"/>
      <c r="EK804" s="39"/>
      <c r="EL804" s="39"/>
      <c r="EM804" s="39"/>
      <c r="EN804" s="39"/>
      <c r="EO804" s="39"/>
      <c r="EP804" s="39"/>
      <c r="EQ804" s="39"/>
    </row>
    <row r="805" spans="1:147" s="61" customFormat="1" ht="17.25" x14ac:dyDescent="0.3">
      <c r="A805" s="89"/>
      <c r="B805" s="89"/>
      <c r="C805" s="36" t="s">
        <v>626</v>
      </c>
      <c r="D805" s="34">
        <f t="shared" si="268"/>
        <v>183149.8</v>
      </c>
      <c r="E805" s="34">
        <f t="shared" si="269"/>
        <v>366299.5</v>
      </c>
      <c r="F805" s="34">
        <f t="shared" si="270"/>
        <v>488399.4</v>
      </c>
      <c r="G805" s="34">
        <v>610499.19999999995</v>
      </c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  <c r="AL805" s="39"/>
      <c r="AM805" s="39"/>
      <c r="AN805" s="39"/>
      <c r="AO805" s="39"/>
      <c r="AP805" s="39"/>
      <c r="AQ805" s="39"/>
      <c r="AR805" s="39"/>
      <c r="AS805" s="39"/>
      <c r="AT805" s="39"/>
      <c r="AU805" s="39"/>
      <c r="AV805" s="39"/>
      <c r="AW805" s="39"/>
      <c r="AX805" s="39"/>
      <c r="AY805" s="39"/>
      <c r="AZ805" s="39"/>
      <c r="BA805" s="39"/>
      <c r="BB805" s="39"/>
      <c r="BC805" s="39"/>
      <c r="BD805" s="39"/>
      <c r="BE805" s="39"/>
      <c r="BF805" s="39"/>
      <c r="BG805" s="39"/>
      <c r="BH805" s="39"/>
      <c r="BI805" s="39"/>
      <c r="BJ805" s="39"/>
      <c r="BK805" s="39"/>
      <c r="BL805" s="39"/>
      <c r="BM805" s="39"/>
      <c r="BN805" s="39"/>
      <c r="BO805" s="39"/>
      <c r="BP805" s="39"/>
      <c r="BQ805" s="39"/>
      <c r="BR805" s="39"/>
      <c r="BS805" s="39"/>
      <c r="BT805" s="39"/>
      <c r="BU805" s="39"/>
      <c r="BV805" s="39"/>
      <c r="BW805" s="39"/>
      <c r="BX805" s="39"/>
      <c r="BY805" s="39"/>
      <c r="BZ805" s="39"/>
      <c r="CA805" s="39"/>
      <c r="CB805" s="39"/>
      <c r="CC805" s="39"/>
      <c r="CD805" s="39"/>
      <c r="CE805" s="39"/>
      <c r="CF805" s="39"/>
      <c r="CG805" s="39"/>
      <c r="CH805" s="39"/>
      <c r="CI805" s="39"/>
      <c r="CJ805" s="39"/>
      <c r="CK805" s="39"/>
      <c r="CL805" s="39"/>
      <c r="CM805" s="39"/>
      <c r="CN805" s="39"/>
      <c r="CO805" s="39"/>
      <c r="CP805" s="39"/>
      <c r="CQ805" s="39"/>
      <c r="CR805" s="39"/>
      <c r="CS805" s="39"/>
      <c r="CT805" s="39"/>
      <c r="CU805" s="39"/>
      <c r="CV805" s="39"/>
      <c r="CW805" s="39"/>
      <c r="CX805" s="39"/>
      <c r="CY805" s="39"/>
      <c r="CZ805" s="39"/>
      <c r="DA805" s="39"/>
      <c r="DB805" s="39"/>
      <c r="DC805" s="39"/>
      <c r="DD805" s="39"/>
      <c r="DE805" s="39"/>
      <c r="DF805" s="39"/>
      <c r="DG805" s="39"/>
      <c r="DH805" s="39"/>
      <c r="DI805" s="39"/>
      <c r="DJ805" s="39"/>
      <c r="DK805" s="39"/>
      <c r="DL805" s="39"/>
      <c r="DM805" s="39"/>
      <c r="DN805" s="39"/>
      <c r="DO805" s="39"/>
      <c r="DP805" s="39"/>
      <c r="DQ805" s="39"/>
      <c r="DR805" s="39"/>
      <c r="DS805" s="39"/>
      <c r="DT805" s="39"/>
      <c r="DU805" s="39"/>
      <c r="DV805" s="39"/>
      <c r="DW805" s="39"/>
      <c r="DX805" s="39"/>
      <c r="DY805" s="39"/>
      <c r="DZ805" s="39"/>
      <c r="EA805" s="39"/>
      <c r="EB805" s="39"/>
      <c r="EC805" s="39"/>
      <c r="ED805" s="39"/>
      <c r="EE805" s="39"/>
      <c r="EF805" s="39"/>
      <c r="EG805" s="39"/>
      <c r="EH805" s="39"/>
      <c r="EI805" s="39"/>
      <c r="EJ805" s="39"/>
      <c r="EK805" s="39"/>
      <c r="EL805" s="39"/>
      <c r="EM805" s="39"/>
      <c r="EN805" s="39"/>
      <c r="EO805" s="39"/>
      <c r="EP805" s="39"/>
      <c r="EQ805" s="39"/>
    </row>
    <row r="806" spans="1:147" s="39" customFormat="1" ht="17.850000000000001" customHeight="1" x14ac:dyDescent="0.3">
      <c r="A806" s="42"/>
      <c r="B806" s="42"/>
      <c r="C806" s="36" t="s">
        <v>419</v>
      </c>
      <c r="D806" s="34">
        <f>D807+D808+D809</f>
        <v>509463.19999999995</v>
      </c>
      <c r="E806" s="34">
        <f t="shared" ref="E806:G806" si="271">E807+E808+E809</f>
        <v>1018926.3999999999</v>
      </c>
      <c r="F806" s="34">
        <f t="shared" si="271"/>
        <v>1358568.5</v>
      </c>
      <c r="G806" s="34">
        <f t="shared" si="271"/>
        <v>1698210.5999999999</v>
      </c>
    </row>
    <row r="807" spans="1:147" s="61" customFormat="1" ht="17.850000000000001" customHeight="1" x14ac:dyDescent="0.3">
      <c r="A807" s="89"/>
      <c r="B807" s="48"/>
      <c r="C807" s="36" t="s">
        <v>627</v>
      </c>
      <c r="D807" s="34">
        <f t="shared" ref="D807:D809" si="272">+ROUND(G807*0.3,1)</f>
        <v>182102.8</v>
      </c>
      <c r="E807" s="34">
        <f t="shared" ref="E807:E809" si="273">+ROUND(G807*0.6,1)</f>
        <v>364205.6</v>
      </c>
      <c r="F807" s="34">
        <f t="shared" ref="F807:F809" si="274">+ROUND(G807*0.8,1)</f>
        <v>485607.4</v>
      </c>
      <c r="G807" s="34">
        <v>607009.30000000005</v>
      </c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  <c r="AK807" s="39"/>
      <c r="AL807" s="39"/>
      <c r="AM807" s="39"/>
      <c r="AN807" s="39"/>
      <c r="AO807" s="39"/>
      <c r="AP807" s="39"/>
      <c r="AQ807" s="39"/>
      <c r="AR807" s="39"/>
      <c r="AS807" s="39"/>
      <c r="AT807" s="39"/>
      <c r="AU807" s="39"/>
      <c r="AV807" s="39"/>
      <c r="AW807" s="39"/>
      <c r="AX807" s="39"/>
      <c r="AY807" s="39"/>
      <c r="AZ807" s="39"/>
      <c r="BA807" s="39"/>
      <c r="BB807" s="39"/>
      <c r="BC807" s="39"/>
      <c r="BD807" s="39"/>
      <c r="BE807" s="39"/>
      <c r="BF807" s="39"/>
      <c r="BG807" s="39"/>
      <c r="BH807" s="39"/>
      <c r="BI807" s="39"/>
      <c r="BJ807" s="39"/>
      <c r="BK807" s="39"/>
      <c r="BL807" s="39"/>
      <c r="BM807" s="39"/>
      <c r="BN807" s="39"/>
      <c r="BO807" s="39"/>
      <c r="BP807" s="39"/>
      <c r="BQ807" s="39"/>
      <c r="BR807" s="39"/>
      <c r="BS807" s="39"/>
      <c r="BT807" s="39"/>
      <c r="BU807" s="39"/>
      <c r="BV807" s="39"/>
      <c r="BW807" s="39"/>
      <c r="BX807" s="39"/>
      <c r="BY807" s="39"/>
      <c r="BZ807" s="39"/>
      <c r="CA807" s="39"/>
      <c r="CB807" s="39"/>
      <c r="CC807" s="39"/>
      <c r="CD807" s="39"/>
      <c r="CE807" s="39"/>
      <c r="CF807" s="39"/>
      <c r="CG807" s="39"/>
      <c r="CH807" s="39"/>
      <c r="CI807" s="39"/>
      <c r="CJ807" s="39"/>
      <c r="CK807" s="39"/>
      <c r="CL807" s="39"/>
      <c r="CM807" s="39"/>
      <c r="CN807" s="39"/>
      <c r="CO807" s="39"/>
      <c r="CP807" s="39"/>
      <c r="CQ807" s="39"/>
      <c r="CR807" s="39"/>
      <c r="CS807" s="39"/>
      <c r="CT807" s="39"/>
      <c r="CU807" s="39"/>
      <c r="CV807" s="39"/>
      <c r="CW807" s="39"/>
      <c r="CX807" s="39"/>
      <c r="CY807" s="39"/>
      <c r="CZ807" s="39"/>
      <c r="DA807" s="39"/>
      <c r="DB807" s="39"/>
      <c r="DC807" s="39"/>
      <c r="DD807" s="39"/>
      <c r="DE807" s="39"/>
      <c r="DF807" s="39"/>
      <c r="DG807" s="39"/>
      <c r="DH807" s="39"/>
      <c r="DI807" s="39"/>
      <c r="DJ807" s="39"/>
      <c r="DK807" s="39"/>
      <c r="DL807" s="39"/>
      <c r="DM807" s="39"/>
      <c r="DN807" s="39"/>
      <c r="DO807" s="39"/>
      <c r="DP807" s="39"/>
      <c r="DQ807" s="39"/>
      <c r="DR807" s="39"/>
      <c r="DS807" s="39"/>
      <c r="DT807" s="39"/>
      <c r="DU807" s="39"/>
      <c r="DV807" s="39"/>
      <c r="DW807" s="39"/>
      <c r="DX807" s="39"/>
      <c r="DY807" s="39"/>
      <c r="DZ807" s="39"/>
      <c r="EA807" s="39"/>
      <c r="EB807" s="39"/>
      <c r="EC807" s="39"/>
      <c r="ED807" s="39"/>
      <c r="EE807" s="39"/>
      <c r="EF807" s="39"/>
      <c r="EG807" s="39"/>
      <c r="EH807" s="39"/>
      <c r="EI807" s="39"/>
      <c r="EJ807" s="39"/>
      <c r="EK807" s="39"/>
      <c r="EL807" s="39"/>
      <c r="EM807" s="39"/>
      <c r="EN807" s="39"/>
      <c r="EO807" s="39"/>
      <c r="EP807" s="39"/>
      <c r="EQ807" s="39"/>
    </row>
    <row r="808" spans="1:147" s="61" customFormat="1" ht="17.850000000000001" customHeight="1" x14ac:dyDescent="0.3">
      <c r="A808" s="89"/>
      <c r="B808" s="48"/>
      <c r="C808" s="36" t="s">
        <v>628</v>
      </c>
      <c r="D808" s="34">
        <f t="shared" si="272"/>
        <v>162683.29999999999</v>
      </c>
      <c r="E808" s="34">
        <f t="shared" si="273"/>
        <v>325366.59999999998</v>
      </c>
      <c r="F808" s="34">
        <f t="shared" si="274"/>
        <v>433822.1</v>
      </c>
      <c r="G808" s="34">
        <v>542277.6</v>
      </c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  <c r="AK808" s="39"/>
      <c r="AL808" s="39"/>
      <c r="AM808" s="39"/>
      <c r="AN808" s="39"/>
      <c r="AO808" s="39"/>
      <c r="AP808" s="39"/>
      <c r="AQ808" s="39"/>
      <c r="AR808" s="39"/>
      <c r="AS808" s="39"/>
      <c r="AT808" s="39"/>
      <c r="AU808" s="39"/>
      <c r="AV808" s="39"/>
      <c r="AW808" s="39"/>
      <c r="AX808" s="39"/>
      <c r="AY808" s="39"/>
      <c r="AZ808" s="39"/>
      <c r="BA808" s="39"/>
      <c r="BB808" s="39"/>
      <c r="BC808" s="39"/>
      <c r="BD808" s="39"/>
      <c r="BE808" s="39"/>
      <c r="BF808" s="39"/>
      <c r="BG808" s="39"/>
      <c r="BH808" s="39"/>
      <c r="BI808" s="39"/>
      <c r="BJ808" s="39"/>
      <c r="BK808" s="39"/>
      <c r="BL808" s="39"/>
      <c r="BM808" s="39"/>
      <c r="BN808" s="39"/>
      <c r="BO808" s="39"/>
      <c r="BP808" s="39"/>
      <c r="BQ808" s="39"/>
      <c r="BR808" s="39"/>
      <c r="BS808" s="39"/>
      <c r="BT808" s="39"/>
      <c r="BU808" s="39"/>
      <c r="BV808" s="39"/>
      <c r="BW808" s="39"/>
      <c r="BX808" s="39"/>
      <c r="BY808" s="39"/>
      <c r="BZ808" s="39"/>
      <c r="CA808" s="39"/>
      <c r="CB808" s="39"/>
      <c r="CC808" s="39"/>
      <c r="CD808" s="39"/>
      <c r="CE808" s="39"/>
      <c r="CF808" s="39"/>
      <c r="CG808" s="39"/>
      <c r="CH808" s="39"/>
      <c r="CI808" s="39"/>
      <c r="CJ808" s="39"/>
      <c r="CK808" s="39"/>
      <c r="CL808" s="39"/>
      <c r="CM808" s="39"/>
      <c r="CN808" s="39"/>
      <c r="CO808" s="39"/>
      <c r="CP808" s="39"/>
      <c r="CQ808" s="39"/>
      <c r="CR808" s="39"/>
      <c r="CS808" s="39"/>
      <c r="CT808" s="39"/>
      <c r="CU808" s="39"/>
      <c r="CV808" s="39"/>
      <c r="CW808" s="39"/>
      <c r="CX808" s="39"/>
      <c r="CY808" s="39"/>
      <c r="CZ808" s="39"/>
      <c r="DA808" s="39"/>
      <c r="DB808" s="39"/>
      <c r="DC808" s="39"/>
      <c r="DD808" s="39"/>
      <c r="DE808" s="39"/>
      <c r="DF808" s="39"/>
      <c r="DG808" s="39"/>
      <c r="DH808" s="39"/>
      <c r="DI808" s="39"/>
      <c r="DJ808" s="39"/>
      <c r="DK808" s="39"/>
      <c r="DL808" s="39"/>
      <c r="DM808" s="39"/>
      <c r="DN808" s="39"/>
      <c r="DO808" s="39"/>
      <c r="DP808" s="39"/>
      <c r="DQ808" s="39"/>
      <c r="DR808" s="39"/>
      <c r="DS808" s="39"/>
      <c r="DT808" s="39"/>
      <c r="DU808" s="39"/>
      <c r="DV808" s="39"/>
      <c r="DW808" s="39"/>
      <c r="DX808" s="39"/>
      <c r="DY808" s="39"/>
      <c r="DZ808" s="39"/>
      <c r="EA808" s="39"/>
      <c r="EB808" s="39"/>
      <c r="EC808" s="39"/>
      <c r="ED808" s="39"/>
      <c r="EE808" s="39"/>
      <c r="EF808" s="39"/>
      <c r="EG808" s="39"/>
      <c r="EH808" s="39"/>
      <c r="EI808" s="39"/>
      <c r="EJ808" s="39"/>
      <c r="EK808" s="39"/>
      <c r="EL808" s="39"/>
      <c r="EM808" s="39"/>
      <c r="EN808" s="39"/>
      <c r="EO808" s="39"/>
      <c r="EP808" s="39"/>
      <c r="EQ808" s="39"/>
    </row>
    <row r="809" spans="1:147" s="61" customFormat="1" ht="17.850000000000001" customHeight="1" x14ac:dyDescent="0.3">
      <c r="A809" s="89"/>
      <c r="B809" s="48"/>
      <c r="C809" s="36" t="s">
        <v>629</v>
      </c>
      <c r="D809" s="34">
        <f t="shared" si="272"/>
        <v>164677.1</v>
      </c>
      <c r="E809" s="34">
        <f t="shared" si="273"/>
        <v>329354.2</v>
      </c>
      <c r="F809" s="34">
        <f t="shared" si="274"/>
        <v>439139</v>
      </c>
      <c r="G809" s="34">
        <v>548923.69999999995</v>
      </c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  <c r="AL809" s="39"/>
      <c r="AM809" s="39"/>
      <c r="AN809" s="39"/>
      <c r="AO809" s="39"/>
      <c r="AP809" s="39"/>
      <c r="AQ809" s="39"/>
      <c r="AR809" s="39"/>
      <c r="AS809" s="39"/>
      <c r="AT809" s="39"/>
      <c r="AU809" s="39"/>
      <c r="AV809" s="39"/>
      <c r="AW809" s="39"/>
      <c r="AX809" s="39"/>
      <c r="AY809" s="39"/>
      <c r="AZ809" s="39"/>
      <c r="BA809" s="39"/>
      <c r="BB809" s="39"/>
      <c r="BC809" s="39"/>
      <c r="BD809" s="39"/>
      <c r="BE809" s="39"/>
      <c r="BF809" s="39"/>
      <c r="BG809" s="39"/>
      <c r="BH809" s="39"/>
      <c r="BI809" s="39"/>
      <c r="BJ809" s="39"/>
      <c r="BK809" s="39"/>
      <c r="BL809" s="39"/>
      <c r="BM809" s="39"/>
      <c r="BN809" s="39"/>
      <c r="BO809" s="39"/>
      <c r="BP809" s="39"/>
      <c r="BQ809" s="39"/>
      <c r="BR809" s="39"/>
      <c r="BS809" s="39"/>
      <c r="BT809" s="39"/>
      <c r="BU809" s="39"/>
      <c r="BV809" s="39"/>
      <c r="BW809" s="39"/>
      <c r="BX809" s="39"/>
      <c r="BY809" s="39"/>
      <c r="BZ809" s="39"/>
      <c r="CA809" s="39"/>
      <c r="CB809" s="39"/>
      <c r="CC809" s="39"/>
      <c r="CD809" s="39"/>
      <c r="CE809" s="39"/>
      <c r="CF809" s="39"/>
      <c r="CG809" s="39"/>
      <c r="CH809" s="39"/>
      <c r="CI809" s="39"/>
      <c r="CJ809" s="39"/>
      <c r="CK809" s="39"/>
      <c r="CL809" s="39"/>
      <c r="CM809" s="39"/>
      <c r="CN809" s="39"/>
      <c r="CO809" s="39"/>
      <c r="CP809" s="39"/>
      <c r="CQ809" s="39"/>
      <c r="CR809" s="39"/>
      <c r="CS809" s="39"/>
      <c r="CT809" s="39"/>
      <c r="CU809" s="39"/>
      <c r="CV809" s="39"/>
      <c r="CW809" s="39"/>
      <c r="CX809" s="39"/>
      <c r="CY809" s="39"/>
      <c r="CZ809" s="39"/>
      <c r="DA809" s="39"/>
      <c r="DB809" s="39"/>
      <c r="DC809" s="39"/>
      <c r="DD809" s="39"/>
      <c r="DE809" s="39"/>
      <c r="DF809" s="39"/>
      <c r="DG809" s="39"/>
      <c r="DH809" s="39"/>
      <c r="DI809" s="39"/>
      <c r="DJ809" s="39"/>
      <c r="DK809" s="39"/>
      <c r="DL809" s="39"/>
      <c r="DM809" s="39"/>
      <c r="DN809" s="39"/>
      <c r="DO809" s="39"/>
      <c r="DP809" s="39"/>
      <c r="DQ809" s="39"/>
      <c r="DR809" s="39"/>
      <c r="DS809" s="39"/>
      <c r="DT809" s="39"/>
      <c r="DU809" s="39"/>
      <c r="DV809" s="39"/>
      <c r="DW809" s="39"/>
      <c r="DX809" s="39"/>
      <c r="DY809" s="39"/>
      <c r="DZ809" s="39"/>
      <c r="EA809" s="39"/>
      <c r="EB809" s="39"/>
      <c r="EC809" s="39"/>
      <c r="ED809" s="39"/>
      <c r="EE809" s="39"/>
      <c r="EF809" s="39"/>
      <c r="EG809" s="39"/>
      <c r="EH809" s="39"/>
      <c r="EI809" s="39"/>
      <c r="EJ809" s="39"/>
      <c r="EK809" s="39"/>
      <c r="EL809" s="39"/>
      <c r="EM809" s="39"/>
      <c r="EN809" s="39"/>
      <c r="EO809" s="39"/>
      <c r="EP809" s="39"/>
      <c r="EQ809" s="39"/>
    </row>
    <row r="810" spans="1:147" s="39" customFormat="1" ht="17.850000000000001" customHeight="1" x14ac:dyDescent="0.3">
      <c r="A810" s="42"/>
      <c r="B810" s="42"/>
      <c r="C810" s="36" t="s">
        <v>390</v>
      </c>
      <c r="D810" s="34">
        <f>D811+D812+D813</f>
        <v>527155</v>
      </c>
      <c r="E810" s="34">
        <f t="shared" ref="E810:G810" si="275">E811+E812+E813</f>
        <v>1054309.7999999998</v>
      </c>
      <c r="F810" s="34">
        <f t="shared" si="275"/>
        <v>1405746.5</v>
      </c>
      <c r="G810" s="34">
        <f t="shared" si="275"/>
        <v>1757183.1</v>
      </c>
    </row>
    <row r="811" spans="1:147" s="61" customFormat="1" ht="17.850000000000001" customHeight="1" x14ac:dyDescent="0.3">
      <c r="A811" s="89"/>
      <c r="B811" s="48"/>
      <c r="C811" s="36" t="s">
        <v>630</v>
      </c>
      <c r="D811" s="34">
        <f t="shared" ref="D811:D813" si="276">+ROUND(G811*0.3,1)</f>
        <v>181813.9</v>
      </c>
      <c r="E811" s="34">
        <f t="shared" ref="E811:E813" si="277">+ROUND(G811*0.6,1)</f>
        <v>363627.7</v>
      </c>
      <c r="F811" s="34">
        <f t="shared" ref="F811:F813" si="278">+ROUND(G811*0.8,1)</f>
        <v>484837</v>
      </c>
      <c r="G811" s="34">
        <v>606046.19999999995</v>
      </c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  <c r="AL811" s="39"/>
      <c r="AM811" s="39"/>
      <c r="AN811" s="39"/>
      <c r="AO811" s="39"/>
      <c r="AP811" s="39"/>
      <c r="AQ811" s="39"/>
      <c r="AR811" s="39"/>
      <c r="AS811" s="39"/>
      <c r="AT811" s="39"/>
      <c r="AU811" s="39"/>
      <c r="AV811" s="39"/>
      <c r="AW811" s="39"/>
      <c r="AX811" s="39"/>
      <c r="AY811" s="39"/>
      <c r="AZ811" s="39"/>
      <c r="BA811" s="39"/>
      <c r="BB811" s="39"/>
      <c r="BC811" s="39"/>
      <c r="BD811" s="39"/>
      <c r="BE811" s="39"/>
      <c r="BF811" s="39"/>
      <c r="BG811" s="39"/>
      <c r="BH811" s="39"/>
      <c r="BI811" s="39"/>
      <c r="BJ811" s="39"/>
      <c r="BK811" s="39"/>
      <c r="BL811" s="39"/>
      <c r="BM811" s="39"/>
      <c r="BN811" s="39"/>
      <c r="BO811" s="39"/>
      <c r="BP811" s="39"/>
      <c r="BQ811" s="39"/>
      <c r="BR811" s="39"/>
      <c r="BS811" s="39"/>
      <c r="BT811" s="39"/>
      <c r="BU811" s="39"/>
      <c r="BV811" s="39"/>
      <c r="BW811" s="39"/>
      <c r="BX811" s="39"/>
      <c r="BY811" s="39"/>
      <c r="BZ811" s="39"/>
      <c r="CA811" s="39"/>
      <c r="CB811" s="39"/>
      <c r="CC811" s="39"/>
      <c r="CD811" s="39"/>
      <c r="CE811" s="39"/>
      <c r="CF811" s="39"/>
      <c r="CG811" s="39"/>
      <c r="CH811" s="39"/>
      <c r="CI811" s="39"/>
      <c r="CJ811" s="39"/>
      <c r="CK811" s="39"/>
      <c r="CL811" s="39"/>
      <c r="CM811" s="39"/>
      <c r="CN811" s="39"/>
      <c r="CO811" s="39"/>
      <c r="CP811" s="39"/>
      <c r="CQ811" s="39"/>
      <c r="CR811" s="39"/>
      <c r="CS811" s="39"/>
      <c r="CT811" s="39"/>
      <c r="CU811" s="39"/>
      <c r="CV811" s="39"/>
      <c r="CW811" s="39"/>
      <c r="CX811" s="39"/>
      <c r="CY811" s="39"/>
      <c r="CZ811" s="39"/>
      <c r="DA811" s="39"/>
      <c r="DB811" s="39"/>
      <c r="DC811" s="39"/>
      <c r="DD811" s="39"/>
      <c r="DE811" s="39"/>
      <c r="DF811" s="39"/>
      <c r="DG811" s="39"/>
      <c r="DH811" s="39"/>
      <c r="DI811" s="39"/>
      <c r="DJ811" s="39"/>
      <c r="DK811" s="39"/>
      <c r="DL811" s="39"/>
      <c r="DM811" s="39"/>
      <c r="DN811" s="39"/>
      <c r="DO811" s="39"/>
      <c r="DP811" s="39"/>
      <c r="DQ811" s="39"/>
      <c r="DR811" s="39"/>
      <c r="DS811" s="39"/>
      <c r="DT811" s="39"/>
      <c r="DU811" s="39"/>
      <c r="DV811" s="39"/>
      <c r="DW811" s="39"/>
      <c r="DX811" s="39"/>
      <c r="DY811" s="39"/>
      <c r="DZ811" s="39"/>
      <c r="EA811" s="39"/>
      <c r="EB811" s="39"/>
      <c r="EC811" s="39"/>
      <c r="ED811" s="39"/>
      <c r="EE811" s="39"/>
      <c r="EF811" s="39"/>
      <c r="EG811" s="39"/>
      <c r="EH811" s="39"/>
      <c r="EI811" s="39"/>
      <c r="EJ811" s="39"/>
      <c r="EK811" s="39"/>
      <c r="EL811" s="39"/>
      <c r="EM811" s="39"/>
      <c r="EN811" s="39"/>
      <c r="EO811" s="39"/>
      <c r="EP811" s="39"/>
      <c r="EQ811" s="39"/>
    </row>
    <row r="812" spans="1:147" s="61" customFormat="1" ht="17.850000000000001" customHeight="1" x14ac:dyDescent="0.3">
      <c r="A812" s="89"/>
      <c r="B812" s="48"/>
      <c r="C812" s="36" t="s">
        <v>604</v>
      </c>
      <c r="D812" s="34">
        <f t="shared" si="276"/>
        <v>180000</v>
      </c>
      <c r="E812" s="34">
        <f t="shared" si="277"/>
        <v>360000</v>
      </c>
      <c r="F812" s="34">
        <f t="shared" si="278"/>
        <v>480000</v>
      </c>
      <c r="G812" s="34">
        <v>600000</v>
      </c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  <c r="AK812" s="39"/>
      <c r="AL812" s="39"/>
      <c r="AM812" s="39"/>
      <c r="AN812" s="39"/>
      <c r="AO812" s="39"/>
      <c r="AP812" s="39"/>
      <c r="AQ812" s="39"/>
      <c r="AR812" s="39"/>
      <c r="AS812" s="39"/>
      <c r="AT812" s="39"/>
      <c r="AU812" s="39"/>
      <c r="AV812" s="39"/>
      <c r="AW812" s="39"/>
      <c r="AX812" s="39"/>
      <c r="AY812" s="39"/>
      <c r="AZ812" s="39"/>
      <c r="BA812" s="39"/>
      <c r="BB812" s="39"/>
      <c r="BC812" s="39"/>
      <c r="BD812" s="39"/>
      <c r="BE812" s="39"/>
      <c r="BF812" s="39"/>
      <c r="BG812" s="39"/>
      <c r="BH812" s="39"/>
      <c r="BI812" s="39"/>
      <c r="BJ812" s="39"/>
      <c r="BK812" s="39"/>
      <c r="BL812" s="39"/>
      <c r="BM812" s="39"/>
      <c r="BN812" s="39"/>
      <c r="BO812" s="39"/>
      <c r="BP812" s="39"/>
      <c r="BQ812" s="39"/>
      <c r="BR812" s="39"/>
      <c r="BS812" s="39"/>
      <c r="BT812" s="39"/>
      <c r="BU812" s="39"/>
      <c r="BV812" s="39"/>
      <c r="BW812" s="39"/>
      <c r="BX812" s="39"/>
      <c r="BY812" s="39"/>
      <c r="BZ812" s="39"/>
      <c r="CA812" s="39"/>
      <c r="CB812" s="39"/>
      <c r="CC812" s="39"/>
      <c r="CD812" s="39"/>
      <c r="CE812" s="39"/>
      <c r="CF812" s="39"/>
      <c r="CG812" s="39"/>
      <c r="CH812" s="39"/>
      <c r="CI812" s="39"/>
      <c r="CJ812" s="39"/>
      <c r="CK812" s="39"/>
      <c r="CL812" s="39"/>
      <c r="CM812" s="39"/>
      <c r="CN812" s="39"/>
      <c r="CO812" s="39"/>
      <c r="CP812" s="39"/>
      <c r="CQ812" s="39"/>
      <c r="CR812" s="39"/>
      <c r="CS812" s="39"/>
      <c r="CT812" s="39"/>
      <c r="CU812" s="39"/>
      <c r="CV812" s="39"/>
      <c r="CW812" s="39"/>
      <c r="CX812" s="39"/>
      <c r="CY812" s="39"/>
      <c r="CZ812" s="39"/>
      <c r="DA812" s="39"/>
      <c r="DB812" s="39"/>
      <c r="DC812" s="39"/>
      <c r="DD812" s="39"/>
      <c r="DE812" s="39"/>
      <c r="DF812" s="39"/>
      <c r="DG812" s="39"/>
      <c r="DH812" s="39"/>
      <c r="DI812" s="39"/>
      <c r="DJ812" s="39"/>
      <c r="DK812" s="39"/>
      <c r="DL812" s="39"/>
      <c r="DM812" s="39"/>
      <c r="DN812" s="39"/>
      <c r="DO812" s="39"/>
      <c r="DP812" s="39"/>
      <c r="DQ812" s="39"/>
      <c r="DR812" s="39"/>
      <c r="DS812" s="39"/>
      <c r="DT812" s="39"/>
      <c r="DU812" s="39"/>
      <c r="DV812" s="39"/>
      <c r="DW812" s="39"/>
      <c r="DX812" s="39"/>
      <c r="DY812" s="39"/>
      <c r="DZ812" s="39"/>
      <c r="EA812" s="39"/>
      <c r="EB812" s="39"/>
      <c r="EC812" s="39"/>
      <c r="ED812" s="39"/>
      <c r="EE812" s="39"/>
      <c r="EF812" s="39"/>
      <c r="EG812" s="39"/>
      <c r="EH812" s="39"/>
      <c r="EI812" s="39"/>
      <c r="EJ812" s="39"/>
      <c r="EK812" s="39"/>
      <c r="EL812" s="39"/>
      <c r="EM812" s="39"/>
      <c r="EN812" s="39"/>
      <c r="EO812" s="39"/>
      <c r="EP812" s="39"/>
      <c r="EQ812" s="39"/>
    </row>
    <row r="813" spans="1:147" s="61" customFormat="1" ht="17.850000000000001" customHeight="1" x14ac:dyDescent="0.3">
      <c r="A813" s="89"/>
      <c r="B813" s="48"/>
      <c r="C813" s="36" t="s">
        <v>631</v>
      </c>
      <c r="D813" s="34">
        <f t="shared" si="276"/>
        <v>165341.1</v>
      </c>
      <c r="E813" s="34">
        <f t="shared" si="277"/>
        <v>330682.09999999998</v>
      </c>
      <c r="F813" s="34">
        <f t="shared" si="278"/>
        <v>440909.5</v>
      </c>
      <c r="G813" s="34">
        <v>551136.9</v>
      </c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  <c r="AK813" s="39"/>
      <c r="AL813" s="39"/>
      <c r="AM813" s="39"/>
      <c r="AN813" s="39"/>
      <c r="AO813" s="39"/>
      <c r="AP813" s="39"/>
      <c r="AQ813" s="39"/>
      <c r="AR813" s="39"/>
      <c r="AS813" s="39"/>
      <c r="AT813" s="39"/>
      <c r="AU813" s="39"/>
      <c r="AV813" s="39"/>
      <c r="AW813" s="39"/>
      <c r="AX813" s="39"/>
      <c r="AY813" s="39"/>
      <c r="AZ813" s="39"/>
      <c r="BA813" s="39"/>
      <c r="BB813" s="39"/>
      <c r="BC813" s="39"/>
      <c r="BD813" s="39"/>
      <c r="BE813" s="39"/>
      <c r="BF813" s="39"/>
      <c r="BG813" s="39"/>
      <c r="BH813" s="39"/>
      <c r="BI813" s="39"/>
      <c r="BJ813" s="39"/>
      <c r="BK813" s="39"/>
      <c r="BL813" s="39"/>
      <c r="BM813" s="39"/>
      <c r="BN813" s="39"/>
      <c r="BO813" s="39"/>
      <c r="BP813" s="39"/>
      <c r="BQ813" s="39"/>
      <c r="BR813" s="39"/>
      <c r="BS813" s="39"/>
      <c r="BT813" s="39"/>
      <c r="BU813" s="39"/>
      <c r="BV813" s="39"/>
      <c r="BW813" s="39"/>
      <c r="BX813" s="39"/>
      <c r="BY813" s="39"/>
      <c r="BZ813" s="39"/>
      <c r="CA813" s="39"/>
      <c r="CB813" s="39"/>
      <c r="CC813" s="39"/>
      <c r="CD813" s="39"/>
      <c r="CE813" s="39"/>
      <c r="CF813" s="39"/>
      <c r="CG813" s="39"/>
      <c r="CH813" s="39"/>
      <c r="CI813" s="39"/>
      <c r="CJ813" s="39"/>
      <c r="CK813" s="39"/>
      <c r="CL813" s="39"/>
      <c r="CM813" s="39"/>
      <c r="CN813" s="39"/>
      <c r="CO813" s="39"/>
      <c r="CP813" s="39"/>
      <c r="CQ813" s="39"/>
      <c r="CR813" s="39"/>
      <c r="CS813" s="39"/>
      <c r="CT813" s="39"/>
      <c r="CU813" s="39"/>
      <c r="CV813" s="39"/>
      <c r="CW813" s="39"/>
      <c r="CX813" s="39"/>
      <c r="CY813" s="39"/>
      <c r="CZ813" s="39"/>
      <c r="DA813" s="39"/>
      <c r="DB813" s="39"/>
      <c r="DC813" s="39"/>
      <c r="DD813" s="39"/>
      <c r="DE813" s="39"/>
      <c r="DF813" s="39"/>
      <c r="DG813" s="39"/>
      <c r="DH813" s="39"/>
      <c r="DI813" s="39"/>
      <c r="DJ813" s="39"/>
      <c r="DK813" s="39"/>
      <c r="DL813" s="39"/>
      <c r="DM813" s="39"/>
      <c r="DN813" s="39"/>
      <c r="DO813" s="39"/>
      <c r="DP813" s="39"/>
      <c r="DQ813" s="39"/>
      <c r="DR813" s="39"/>
      <c r="DS813" s="39"/>
      <c r="DT813" s="39"/>
      <c r="DU813" s="39"/>
      <c r="DV813" s="39"/>
      <c r="DW813" s="39"/>
      <c r="DX813" s="39"/>
      <c r="DY813" s="39"/>
      <c r="DZ813" s="39"/>
      <c r="EA813" s="39"/>
      <c r="EB813" s="39"/>
      <c r="EC813" s="39"/>
      <c r="ED813" s="39"/>
      <c r="EE813" s="39"/>
      <c r="EF813" s="39"/>
      <c r="EG813" s="39"/>
      <c r="EH813" s="39"/>
      <c r="EI813" s="39"/>
      <c r="EJ813" s="39"/>
      <c r="EK813" s="39"/>
      <c r="EL813" s="39"/>
      <c r="EM813" s="39"/>
      <c r="EN813" s="39"/>
      <c r="EO813" s="39"/>
      <c r="EP813" s="39"/>
      <c r="EQ813" s="39"/>
    </row>
    <row r="814" spans="1:147" s="30" customFormat="1" x14ac:dyDescent="0.25">
      <c r="A814" s="27"/>
      <c r="B814" s="27"/>
      <c r="C814" s="33" t="s">
        <v>92</v>
      </c>
      <c r="D814" s="34">
        <v>2003363.1</v>
      </c>
      <c r="E814" s="34">
        <v>4038105.8</v>
      </c>
      <c r="F814" s="34">
        <v>5415520.7999999998</v>
      </c>
      <c r="G814" s="34">
        <v>6782476.0999999996</v>
      </c>
    </row>
    <row r="815" spans="1:147" s="54" customFormat="1" ht="17.850000000000001" customHeight="1" x14ac:dyDescent="0.3">
      <c r="A815" s="42"/>
      <c r="B815" s="42"/>
      <c r="C815" s="36" t="s">
        <v>375</v>
      </c>
      <c r="D815" s="62"/>
      <c r="E815" s="62"/>
      <c r="F815" s="62"/>
      <c r="G815" s="63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  <c r="AK815" s="39"/>
      <c r="AL815" s="39"/>
      <c r="AM815" s="39"/>
      <c r="AN815" s="39"/>
      <c r="AO815" s="39"/>
      <c r="AP815" s="39"/>
      <c r="AQ815" s="39"/>
      <c r="AR815" s="39"/>
      <c r="AS815" s="39"/>
      <c r="AT815" s="39"/>
      <c r="AU815" s="39"/>
      <c r="AV815" s="39"/>
      <c r="AW815" s="39"/>
      <c r="AX815" s="39"/>
      <c r="AY815" s="39"/>
      <c r="AZ815" s="39"/>
      <c r="BA815" s="39"/>
      <c r="BB815" s="39"/>
      <c r="BC815" s="39"/>
      <c r="BD815" s="39"/>
      <c r="BE815" s="39"/>
      <c r="BF815" s="39"/>
      <c r="BG815" s="39"/>
      <c r="BH815" s="39"/>
      <c r="BI815" s="39"/>
      <c r="BJ815" s="39"/>
      <c r="BK815" s="39"/>
      <c r="BL815" s="39"/>
      <c r="BM815" s="39"/>
      <c r="BN815" s="39"/>
      <c r="BO815" s="39"/>
      <c r="BP815" s="39"/>
      <c r="BQ815" s="39"/>
      <c r="BR815" s="39"/>
      <c r="BS815" s="39"/>
      <c r="BT815" s="39"/>
      <c r="BU815" s="39"/>
      <c r="BV815" s="39"/>
      <c r="BW815" s="39"/>
      <c r="BX815" s="39"/>
      <c r="BY815" s="39"/>
      <c r="BZ815" s="39"/>
      <c r="CA815" s="39"/>
      <c r="CB815" s="39"/>
      <c r="CC815" s="39"/>
      <c r="CD815" s="39"/>
      <c r="CE815" s="39"/>
      <c r="CF815" s="39"/>
      <c r="CG815" s="39"/>
      <c r="CH815" s="39"/>
      <c r="CI815" s="39"/>
      <c r="CJ815" s="39"/>
      <c r="CK815" s="39"/>
      <c r="CL815" s="39"/>
      <c r="CM815" s="39"/>
      <c r="CN815" s="39"/>
      <c r="CO815" s="39"/>
      <c r="CP815" s="39"/>
      <c r="CQ815" s="39"/>
      <c r="CR815" s="39"/>
      <c r="CS815" s="39"/>
      <c r="CT815" s="39"/>
      <c r="CU815" s="39"/>
      <c r="CV815" s="39"/>
      <c r="CW815" s="39"/>
      <c r="CX815" s="39"/>
      <c r="CY815" s="39"/>
      <c r="CZ815" s="39"/>
      <c r="DA815" s="39"/>
      <c r="DB815" s="39"/>
      <c r="DC815" s="39"/>
      <c r="DD815" s="39"/>
      <c r="DE815" s="39"/>
      <c r="DF815" s="39"/>
      <c r="DG815" s="39"/>
      <c r="DH815" s="39"/>
      <c r="DI815" s="39"/>
      <c r="DJ815" s="39"/>
      <c r="DK815" s="39"/>
      <c r="DL815" s="39"/>
      <c r="DM815" s="39"/>
      <c r="DN815" s="39"/>
      <c r="DO815" s="39"/>
      <c r="DP815" s="39"/>
      <c r="DQ815" s="39"/>
      <c r="DR815" s="39"/>
      <c r="DS815" s="39"/>
      <c r="DT815" s="39"/>
      <c r="DU815" s="39"/>
      <c r="DV815" s="39"/>
      <c r="DW815" s="39"/>
      <c r="DX815" s="39"/>
      <c r="DY815" s="39"/>
      <c r="DZ815" s="39"/>
      <c r="EA815" s="39"/>
      <c r="EB815" s="39"/>
      <c r="EC815" s="39"/>
      <c r="ED815" s="39"/>
      <c r="EE815" s="39"/>
      <c r="EF815" s="39"/>
      <c r="EG815" s="39"/>
      <c r="EH815" s="39"/>
      <c r="EI815" s="39"/>
      <c r="EJ815" s="39"/>
      <c r="EK815" s="39"/>
      <c r="EL815" s="39"/>
      <c r="EM815" s="39"/>
      <c r="EN815" s="39"/>
      <c r="EO815" s="39"/>
      <c r="EP815" s="39"/>
      <c r="EQ815" s="39"/>
    </row>
    <row r="816" spans="1:147" s="39" customFormat="1" ht="17.850000000000001" customHeight="1" x14ac:dyDescent="0.3">
      <c r="A816" s="42"/>
      <c r="B816" s="42"/>
      <c r="C816" s="36" t="s">
        <v>405</v>
      </c>
      <c r="D816" s="34">
        <f>SUM(D817:D822)</f>
        <v>827898.20000000007</v>
      </c>
      <c r="E816" s="34">
        <f t="shared" ref="E816:G816" si="279">SUM(E817:E822)</f>
        <v>1655796.5</v>
      </c>
      <c r="F816" s="34">
        <f t="shared" si="279"/>
        <v>2207728.5</v>
      </c>
      <c r="G816" s="34">
        <f t="shared" si="279"/>
        <v>2759660.6</v>
      </c>
    </row>
    <row r="817" spans="1:147" s="61" customFormat="1" ht="17.850000000000001" customHeight="1" x14ac:dyDescent="0.3">
      <c r="A817" s="90"/>
      <c r="B817" s="47"/>
      <c r="C817" s="36" t="s">
        <v>632</v>
      </c>
      <c r="D817" s="34">
        <f t="shared" ref="D817:D822" si="280">+ROUND(G817*0.3,1)</f>
        <v>106591</v>
      </c>
      <c r="E817" s="34">
        <f t="shared" ref="E817:E822" si="281">+ROUND(G817*0.6,1)</f>
        <v>213182</v>
      </c>
      <c r="F817" s="34">
        <f t="shared" ref="F817:F822" si="282">+ROUND(G817*0.8,1)</f>
        <v>284242.59999999998</v>
      </c>
      <c r="G817" s="34">
        <v>355303.3</v>
      </c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  <c r="AL817" s="39"/>
      <c r="AM817" s="39"/>
      <c r="AN817" s="39"/>
      <c r="AO817" s="39"/>
      <c r="AP817" s="39"/>
      <c r="AQ817" s="39"/>
      <c r="AR817" s="39"/>
      <c r="AS817" s="39"/>
      <c r="AT817" s="39"/>
      <c r="AU817" s="39"/>
      <c r="AV817" s="39"/>
      <c r="AW817" s="39"/>
      <c r="AX817" s="39"/>
      <c r="AY817" s="39"/>
      <c r="AZ817" s="39"/>
      <c r="BA817" s="39"/>
      <c r="BB817" s="39"/>
      <c r="BC817" s="39"/>
      <c r="BD817" s="39"/>
      <c r="BE817" s="39"/>
      <c r="BF817" s="39"/>
      <c r="BG817" s="39"/>
      <c r="BH817" s="39"/>
      <c r="BI817" s="39"/>
      <c r="BJ817" s="39"/>
      <c r="BK817" s="39"/>
      <c r="BL817" s="39"/>
      <c r="BM817" s="39"/>
      <c r="BN817" s="39"/>
      <c r="BO817" s="39"/>
      <c r="BP817" s="39"/>
      <c r="BQ817" s="39"/>
      <c r="BR817" s="39"/>
      <c r="BS817" s="39"/>
      <c r="BT817" s="39"/>
      <c r="BU817" s="39"/>
      <c r="BV817" s="39"/>
      <c r="BW817" s="39"/>
      <c r="BX817" s="39"/>
      <c r="BY817" s="39"/>
      <c r="BZ817" s="39"/>
      <c r="CA817" s="39"/>
      <c r="CB817" s="39"/>
      <c r="CC817" s="39"/>
      <c r="CD817" s="39"/>
      <c r="CE817" s="39"/>
      <c r="CF817" s="39"/>
      <c r="CG817" s="39"/>
      <c r="CH817" s="39"/>
      <c r="CI817" s="39"/>
      <c r="CJ817" s="39"/>
      <c r="CK817" s="39"/>
      <c r="CL817" s="39"/>
      <c r="CM817" s="39"/>
      <c r="CN817" s="39"/>
      <c r="CO817" s="39"/>
      <c r="CP817" s="39"/>
      <c r="CQ817" s="39"/>
      <c r="CR817" s="39"/>
      <c r="CS817" s="39"/>
      <c r="CT817" s="39"/>
      <c r="CU817" s="39"/>
      <c r="CV817" s="39"/>
      <c r="CW817" s="39"/>
      <c r="CX817" s="39"/>
      <c r="CY817" s="39"/>
      <c r="CZ817" s="39"/>
      <c r="DA817" s="39"/>
      <c r="DB817" s="39"/>
      <c r="DC817" s="39"/>
      <c r="DD817" s="39"/>
      <c r="DE817" s="39"/>
      <c r="DF817" s="39"/>
      <c r="DG817" s="39"/>
      <c r="DH817" s="39"/>
      <c r="DI817" s="39"/>
      <c r="DJ817" s="39"/>
      <c r="DK817" s="39"/>
      <c r="DL817" s="39"/>
      <c r="DM817" s="39"/>
      <c r="DN817" s="39"/>
      <c r="DO817" s="39"/>
      <c r="DP817" s="39"/>
      <c r="DQ817" s="39"/>
      <c r="DR817" s="39"/>
      <c r="DS817" s="39"/>
      <c r="DT817" s="39"/>
      <c r="DU817" s="39"/>
      <c r="DV817" s="39"/>
      <c r="DW817" s="39"/>
      <c r="DX817" s="39"/>
      <c r="DY817" s="39"/>
      <c r="DZ817" s="39"/>
      <c r="EA817" s="39"/>
      <c r="EB817" s="39"/>
      <c r="EC817" s="39"/>
      <c r="ED817" s="39"/>
      <c r="EE817" s="39"/>
      <c r="EF817" s="39"/>
      <c r="EG817" s="39"/>
      <c r="EH817" s="39"/>
      <c r="EI817" s="39"/>
      <c r="EJ817" s="39"/>
      <c r="EK817" s="39"/>
      <c r="EL817" s="39"/>
      <c r="EM817" s="39"/>
      <c r="EN817" s="39"/>
      <c r="EO817" s="39"/>
      <c r="EP817" s="39"/>
      <c r="EQ817" s="39"/>
    </row>
    <row r="818" spans="1:147" s="61" customFormat="1" ht="17.850000000000001" customHeight="1" x14ac:dyDescent="0.3">
      <c r="A818" s="89"/>
      <c r="B818" s="48"/>
      <c r="C818" s="36" t="s">
        <v>633</v>
      </c>
      <c r="D818" s="34">
        <f t="shared" si="280"/>
        <v>144209.4</v>
      </c>
      <c r="E818" s="34">
        <f t="shared" si="281"/>
        <v>288418.90000000002</v>
      </c>
      <c r="F818" s="34">
        <f t="shared" si="282"/>
        <v>384558.5</v>
      </c>
      <c r="G818" s="34">
        <v>480698.1</v>
      </c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  <c r="AL818" s="39"/>
      <c r="AM818" s="39"/>
      <c r="AN818" s="39"/>
      <c r="AO818" s="39"/>
      <c r="AP818" s="39"/>
      <c r="AQ818" s="39"/>
      <c r="AR818" s="39"/>
      <c r="AS818" s="39"/>
      <c r="AT818" s="39"/>
      <c r="AU818" s="39"/>
      <c r="AV818" s="39"/>
      <c r="AW818" s="39"/>
      <c r="AX818" s="39"/>
      <c r="AY818" s="39"/>
      <c r="AZ818" s="39"/>
      <c r="BA818" s="39"/>
      <c r="BB818" s="39"/>
      <c r="BC818" s="39"/>
      <c r="BD818" s="39"/>
      <c r="BE818" s="39"/>
      <c r="BF818" s="39"/>
      <c r="BG818" s="39"/>
      <c r="BH818" s="39"/>
      <c r="BI818" s="39"/>
      <c r="BJ818" s="39"/>
      <c r="BK818" s="39"/>
      <c r="BL818" s="39"/>
      <c r="BM818" s="39"/>
      <c r="BN818" s="39"/>
      <c r="BO818" s="39"/>
      <c r="BP818" s="39"/>
      <c r="BQ818" s="39"/>
      <c r="BR818" s="39"/>
      <c r="BS818" s="39"/>
      <c r="BT818" s="39"/>
      <c r="BU818" s="39"/>
      <c r="BV818" s="39"/>
      <c r="BW818" s="39"/>
      <c r="BX818" s="39"/>
      <c r="BY818" s="39"/>
      <c r="BZ818" s="39"/>
      <c r="CA818" s="39"/>
      <c r="CB818" s="39"/>
      <c r="CC818" s="39"/>
      <c r="CD818" s="39"/>
      <c r="CE818" s="39"/>
      <c r="CF818" s="39"/>
      <c r="CG818" s="39"/>
      <c r="CH818" s="39"/>
      <c r="CI818" s="39"/>
      <c r="CJ818" s="39"/>
      <c r="CK818" s="39"/>
      <c r="CL818" s="39"/>
      <c r="CM818" s="39"/>
      <c r="CN818" s="39"/>
      <c r="CO818" s="39"/>
      <c r="CP818" s="39"/>
      <c r="CQ818" s="39"/>
      <c r="CR818" s="39"/>
      <c r="CS818" s="39"/>
      <c r="CT818" s="39"/>
      <c r="CU818" s="39"/>
      <c r="CV818" s="39"/>
      <c r="CW818" s="39"/>
      <c r="CX818" s="39"/>
      <c r="CY818" s="39"/>
      <c r="CZ818" s="39"/>
      <c r="DA818" s="39"/>
      <c r="DB818" s="39"/>
      <c r="DC818" s="39"/>
      <c r="DD818" s="39"/>
      <c r="DE818" s="39"/>
      <c r="DF818" s="39"/>
      <c r="DG818" s="39"/>
      <c r="DH818" s="39"/>
      <c r="DI818" s="39"/>
      <c r="DJ818" s="39"/>
      <c r="DK818" s="39"/>
      <c r="DL818" s="39"/>
      <c r="DM818" s="39"/>
      <c r="DN818" s="39"/>
      <c r="DO818" s="39"/>
      <c r="DP818" s="39"/>
      <c r="DQ818" s="39"/>
      <c r="DR818" s="39"/>
      <c r="DS818" s="39"/>
      <c r="DT818" s="39"/>
      <c r="DU818" s="39"/>
      <c r="DV818" s="39"/>
      <c r="DW818" s="39"/>
      <c r="DX818" s="39"/>
      <c r="DY818" s="39"/>
      <c r="DZ818" s="39"/>
      <c r="EA818" s="39"/>
      <c r="EB818" s="39"/>
      <c r="EC818" s="39"/>
      <c r="ED818" s="39"/>
      <c r="EE818" s="39"/>
      <c r="EF818" s="39"/>
      <c r="EG818" s="39"/>
      <c r="EH818" s="39"/>
      <c r="EI818" s="39"/>
      <c r="EJ818" s="39"/>
      <c r="EK818" s="39"/>
      <c r="EL818" s="39"/>
      <c r="EM818" s="39"/>
      <c r="EN818" s="39"/>
      <c r="EO818" s="39"/>
      <c r="EP818" s="39"/>
      <c r="EQ818" s="39"/>
    </row>
    <row r="819" spans="1:147" s="61" customFormat="1" ht="17.850000000000001" customHeight="1" x14ac:dyDescent="0.3">
      <c r="A819" s="89"/>
      <c r="B819" s="48"/>
      <c r="C819" s="36" t="s">
        <v>634</v>
      </c>
      <c r="D819" s="34">
        <f t="shared" si="280"/>
        <v>144339.5</v>
      </c>
      <c r="E819" s="34">
        <f t="shared" si="281"/>
        <v>288678.90000000002</v>
      </c>
      <c r="F819" s="34">
        <f t="shared" si="282"/>
        <v>384905.2</v>
      </c>
      <c r="G819" s="34">
        <v>481131.5</v>
      </c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  <c r="AK819" s="39"/>
      <c r="AL819" s="39"/>
      <c r="AM819" s="39"/>
      <c r="AN819" s="39"/>
      <c r="AO819" s="39"/>
      <c r="AP819" s="39"/>
      <c r="AQ819" s="39"/>
      <c r="AR819" s="39"/>
      <c r="AS819" s="39"/>
      <c r="AT819" s="39"/>
      <c r="AU819" s="39"/>
      <c r="AV819" s="39"/>
      <c r="AW819" s="39"/>
      <c r="AX819" s="39"/>
      <c r="AY819" s="39"/>
      <c r="AZ819" s="39"/>
      <c r="BA819" s="39"/>
      <c r="BB819" s="39"/>
      <c r="BC819" s="39"/>
      <c r="BD819" s="39"/>
      <c r="BE819" s="39"/>
      <c r="BF819" s="39"/>
      <c r="BG819" s="39"/>
      <c r="BH819" s="39"/>
      <c r="BI819" s="39"/>
      <c r="BJ819" s="39"/>
      <c r="BK819" s="39"/>
      <c r="BL819" s="39"/>
      <c r="BM819" s="39"/>
      <c r="BN819" s="39"/>
      <c r="BO819" s="39"/>
      <c r="BP819" s="39"/>
      <c r="BQ819" s="39"/>
      <c r="BR819" s="39"/>
      <c r="BS819" s="39"/>
      <c r="BT819" s="39"/>
      <c r="BU819" s="39"/>
      <c r="BV819" s="39"/>
      <c r="BW819" s="39"/>
      <c r="BX819" s="39"/>
      <c r="BY819" s="39"/>
      <c r="BZ819" s="39"/>
      <c r="CA819" s="39"/>
      <c r="CB819" s="39"/>
      <c r="CC819" s="39"/>
      <c r="CD819" s="39"/>
      <c r="CE819" s="39"/>
      <c r="CF819" s="39"/>
      <c r="CG819" s="39"/>
      <c r="CH819" s="39"/>
      <c r="CI819" s="39"/>
      <c r="CJ819" s="39"/>
      <c r="CK819" s="39"/>
      <c r="CL819" s="39"/>
      <c r="CM819" s="39"/>
      <c r="CN819" s="39"/>
      <c r="CO819" s="39"/>
      <c r="CP819" s="39"/>
      <c r="CQ819" s="39"/>
      <c r="CR819" s="39"/>
      <c r="CS819" s="39"/>
      <c r="CT819" s="39"/>
      <c r="CU819" s="39"/>
      <c r="CV819" s="39"/>
      <c r="CW819" s="39"/>
      <c r="CX819" s="39"/>
      <c r="CY819" s="39"/>
      <c r="CZ819" s="39"/>
      <c r="DA819" s="39"/>
      <c r="DB819" s="39"/>
      <c r="DC819" s="39"/>
      <c r="DD819" s="39"/>
      <c r="DE819" s="39"/>
      <c r="DF819" s="39"/>
      <c r="DG819" s="39"/>
      <c r="DH819" s="39"/>
      <c r="DI819" s="39"/>
      <c r="DJ819" s="39"/>
      <c r="DK819" s="39"/>
      <c r="DL819" s="39"/>
      <c r="DM819" s="39"/>
      <c r="DN819" s="39"/>
      <c r="DO819" s="39"/>
      <c r="DP819" s="39"/>
      <c r="DQ819" s="39"/>
      <c r="DR819" s="39"/>
      <c r="DS819" s="39"/>
      <c r="DT819" s="39"/>
      <c r="DU819" s="39"/>
      <c r="DV819" s="39"/>
      <c r="DW819" s="39"/>
      <c r="DX819" s="39"/>
      <c r="DY819" s="39"/>
      <c r="DZ819" s="39"/>
      <c r="EA819" s="39"/>
      <c r="EB819" s="39"/>
      <c r="EC819" s="39"/>
      <c r="ED819" s="39"/>
      <c r="EE819" s="39"/>
      <c r="EF819" s="39"/>
      <c r="EG819" s="39"/>
      <c r="EH819" s="39"/>
      <c r="EI819" s="39"/>
      <c r="EJ819" s="39"/>
      <c r="EK819" s="39"/>
      <c r="EL819" s="39"/>
      <c r="EM819" s="39"/>
      <c r="EN819" s="39"/>
      <c r="EO819" s="39"/>
      <c r="EP819" s="39"/>
      <c r="EQ819" s="39"/>
    </row>
    <row r="820" spans="1:147" s="61" customFormat="1" ht="17.850000000000001" customHeight="1" x14ac:dyDescent="0.3">
      <c r="A820" s="89"/>
      <c r="B820" s="48"/>
      <c r="C820" s="36" t="s">
        <v>635</v>
      </c>
      <c r="D820" s="34">
        <f t="shared" si="280"/>
        <v>144209.4</v>
      </c>
      <c r="E820" s="34">
        <f t="shared" si="281"/>
        <v>288418.90000000002</v>
      </c>
      <c r="F820" s="34">
        <f t="shared" si="282"/>
        <v>384558.5</v>
      </c>
      <c r="G820" s="34">
        <v>480698.1</v>
      </c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  <c r="AK820" s="39"/>
      <c r="AL820" s="39"/>
      <c r="AM820" s="39"/>
      <c r="AN820" s="39"/>
      <c r="AO820" s="39"/>
      <c r="AP820" s="39"/>
      <c r="AQ820" s="39"/>
      <c r="AR820" s="39"/>
      <c r="AS820" s="39"/>
      <c r="AT820" s="39"/>
      <c r="AU820" s="39"/>
      <c r="AV820" s="39"/>
      <c r="AW820" s="39"/>
      <c r="AX820" s="39"/>
      <c r="AY820" s="39"/>
      <c r="AZ820" s="39"/>
      <c r="BA820" s="39"/>
      <c r="BB820" s="39"/>
      <c r="BC820" s="39"/>
      <c r="BD820" s="39"/>
      <c r="BE820" s="39"/>
      <c r="BF820" s="39"/>
      <c r="BG820" s="39"/>
      <c r="BH820" s="39"/>
      <c r="BI820" s="39"/>
      <c r="BJ820" s="39"/>
      <c r="BK820" s="39"/>
      <c r="BL820" s="39"/>
      <c r="BM820" s="39"/>
      <c r="BN820" s="39"/>
      <c r="BO820" s="39"/>
      <c r="BP820" s="39"/>
      <c r="BQ820" s="39"/>
      <c r="BR820" s="39"/>
      <c r="BS820" s="39"/>
      <c r="BT820" s="39"/>
      <c r="BU820" s="39"/>
      <c r="BV820" s="39"/>
      <c r="BW820" s="39"/>
      <c r="BX820" s="39"/>
      <c r="BY820" s="39"/>
      <c r="BZ820" s="39"/>
      <c r="CA820" s="39"/>
      <c r="CB820" s="39"/>
      <c r="CC820" s="39"/>
      <c r="CD820" s="39"/>
      <c r="CE820" s="39"/>
      <c r="CF820" s="39"/>
      <c r="CG820" s="39"/>
      <c r="CH820" s="39"/>
      <c r="CI820" s="39"/>
      <c r="CJ820" s="39"/>
      <c r="CK820" s="39"/>
      <c r="CL820" s="39"/>
      <c r="CM820" s="39"/>
      <c r="CN820" s="39"/>
      <c r="CO820" s="39"/>
      <c r="CP820" s="39"/>
      <c r="CQ820" s="39"/>
      <c r="CR820" s="39"/>
      <c r="CS820" s="39"/>
      <c r="CT820" s="39"/>
      <c r="CU820" s="39"/>
      <c r="CV820" s="39"/>
      <c r="CW820" s="39"/>
      <c r="CX820" s="39"/>
      <c r="CY820" s="39"/>
      <c r="CZ820" s="39"/>
      <c r="DA820" s="39"/>
      <c r="DB820" s="39"/>
      <c r="DC820" s="39"/>
      <c r="DD820" s="39"/>
      <c r="DE820" s="39"/>
      <c r="DF820" s="39"/>
      <c r="DG820" s="39"/>
      <c r="DH820" s="39"/>
      <c r="DI820" s="39"/>
      <c r="DJ820" s="39"/>
      <c r="DK820" s="39"/>
      <c r="DL820" s="39"/>
      <c r="DM820" s="39"/>
      <c r="DN820" s="39"/>
      <c r="DO820" s="39"/>
      <c r="DP820" s="39"/>
      <c r="DQ820" s="39"/>
      <c r="DR820" s="39"/>
      <c r="DS820" s="39"/>
      <c r="DT820" s="39"/>
      <c r="DU820" s="39"/>
      <c r="DV820" s="39"/>
      <c r="DW820" s="39"/>
      <c r="DX820" s="39"/>
      <c r="DY820" s="39"/>
      <c r="DZ820" s="39"/>
      <c r="EA820" s="39"/>
      <c r="EB820" s="39"/>
      <c r="EC820" s="39"/>
      <c r="ED820" s="39"/>
      <c r="EE820" s="39"/>
      <c r="EF820" s="39"/>
      <c r="EG820" s="39"/>
      <c r="EH820" s="39"/>
      <c r="EI820" s="39"/>
      <c r="EJ820" s="39"/>
      <c r="EK820" s="39"/>
      <c r="EL820" s="39"/>
      <c r="EM820" s="39"/>
      <c r="EN820" s="39"/>
      <c r="EO820" s="39"/>
      <c r="EP820" s="39"/>
      <c r="EQ820" s="39"/>
    </row>
    <row r="821" spans="1:147" s="61" customFormat="1" ht="17.850000000000001" customHeight="1" x14ac:dyDescent="0.3">
      <c r="A821" s="89"/>
      <c r="B821" s="48"/>
      <c r="C821" s="36" t="s">
        <v>636</v>
      </c>
      <c r="D821" s="34">
        <f t="shared" si="280"/>
        <v>144339.5</v>
      </c>
      <c r="E821" s="34">
        <f t="shared" si="281"/>
        <v>288678.90000000002</v>
      </c>
      <c r="F821" s="34">
        <f t="shared" si="282"/>
        <v>384905.2</v>
      </c>
      <c r="G821" s="34">
        <v>481131.5</v>
      </c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  <c r="AK821" s="39"/>
      <c r="AL821" s="39"/>
      <c r="AM821" s="39"/>
      <c r="AN821" s="39"/>
      <c r="AO821" s="39"/>
      <c r="AP821" s="39"/>
      <c r="AQ821" s="39"/>
      <c r="AR821" s="39"/>
      <c r="AS821" s="39"/>
      <c r="AT821" s="39"/>
      <c r="AU821" s="39"/>
      <c r="AV821" s="39"/>
      <c r="AW821" s="39"/>
      <c r="AX821" s="39"/>
      <c r="AY821" s="39"/>
      <c r="AZ821" s="39"/>
      <c r="BA821" s="39"/>
      <c r="BB821" s="39"/>
      <c r="BC821" s="39"/>
      <c r="BD821" s="39"/>
      <c r="BE821" s="39"/>
      <c r="BF821" s="39"/>
      <c r="BG821" s="39"/>
      <c r="BH821" s="39"/>
      <c r="BI821" s="39"/>
      <c r="BJ821" s="39"/>
      <c r="BK821" s="39"/>
      <c r="BL821" s="39"/>
      <c r="BM821" s="39"/>
      <c r="BN821" s="39"/>
      <c r="BO821" s="39"/>
      <c r="BP821" s="39"/>
      <c r="BQ821" s="39"/>
      <c r="BR821" s="39"/>
      <c r="BS821" s="39"/>
      <c r="BT821" s="39"/>
      <c r="BU821" s="39"/>
      <c r="BV821" s="39"/>
      <c r="BW821" s="39"/>
      <c r="BX821" s="39"/>
      <c r="BY821" s="39"/>
      <c r="BZ821" s="39"/>
      <c r="CA821" s="39"/>
      <c r="CB821" s="39"/>
      <c r="CC821" s="39"/>
      <c r="CD821" s="39"/>
      <c r="CE821" s="39"/>
      <c r="CF821" s="39"/>
      <c r="CG821" s="39"/>
      <c r="CH821" s="39"/>
      <c r="CI821" s="39"/>
      <c r="CJ821" s="39"/>
      <c r="CK821" s="39"/>
      <c r="CL821" s="39"/>
      <c r="CM821" s="39"/>
      <c r="CN821" s="39"/>
      <c r="CO821" s="39"/>
      <c r="CP821" s="39"/>
      <c r="CQ821" s="39"/>
      <c r="CR821" s="39"/>
      <c r="CS821" s="39"/>
      <c r="CT821" s="39"/>
      <c r="CU821" s="39"/>
      <c r="CV821" s="39"/>
      <c r="CW821" s="39"/>
      <c r="CX821" s="39"/>
      <c r="CY821" s="39"/>
      <c r="CZ821" s="39"/>
      <c r="DA821" s="39"/>
      <c r="DB821" s="39"/>
      <c r="DC821" s="39"/>
      <c r="DD821" s="39"/>
      <c r="DE821" s="39"/>
      <c r="DF821" s="39"/>
      <c r="DG821" s="39"/>
      <c r="DH821" s="39"/>
      <c r="DI821" s="39"/>
      <c r="DJ821" s="39"/>
      <c r="DK821" s="39"/>
      <c r="DL821" s="39"/>
      <c r="DM821" s="39"/>
      <c r="DN821" s="39"/>
      <c r="DO821" s="39"/>
      <c r="DP821" s="39"/>
      <c r="DQ821" s="39"/>
      <c r="DR821" s="39"/>
      <c r="DS821" s="39"/>
      <c r="DT821" s="39"/>
      <c r="DU821" s="39"/>
      <c r="DV821" s="39"/>
      <c r="DW821" s="39"/>
      <c r="DX821" s="39"/>
      <c r="DY821" s="39"/>
      <c r="DZ821" s="39"/>
      <c r="EA821" s="39"/>
      <c r="EB821" s="39"/>
      <c r="EC821" s="39"/>
      <c r="ED821" s="39"/>
      <c r="EE821" s="39"/>
      <c r="EF821" s="39"/>
      <c r="EG821" s="39"/>
      <c r="EH821" s="39"/>
      <c r="EI821" s="39"/>
      <c r="EJ821" s="39"/>
      <c r="EK821" s="39"/>
      <c r="EL821" s="39"/>
      <c r="EM821" s="39"/>
      <c r="EN821" s="39"/>
      <c r="EO821" s="39"/>
      <c r="EP821" s="39"/>
      <c r="EQ821" s="39"/>
    </row>
    <row r="822" spans="1:147" s="61" customFormat="1" ht="17.850000000000001" customHeight="1" x14ac:dyDescent="0.3">
      <c r="A822" s="89"/>
      <c r="B822" s="48"/>
      <c r="C822" s="36" t="s">
        <v>637</v>
      </c>
      <c r="D822" s="34">
        <f t="shared" si="280"/>
        <v>144209.4</v>
      </c>
      <c r="E822" s="34">
        <f t="shared" si="281"/>
        <v>288418.90000000002</v>
      </c>
      <c r="F822" s="34">
        <f t="shared" si="282"/>
        <v>384558.5</v>
      </c>
      <c r="G822" s="34">
        <v>480698.1</v>
      </c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  <c r="AL822" s="39"/>
      <c r="AM822" s="39"/>
      <c r="AN822" s="39"/>
      <c r="AO822" s="39"/>
      <c r="AP822" s="39"/>
      <c r="AQ822" s="39"/>
      <c r="AR822" s="39"/>
      <c r="AS822" s="39"/>
      <c r="AT822" s="39"/>
      <c r="AU822" s="39"/>
      <c r="AV822" s="39"/>
      <c r="AW822" s="39"/>
      <c r="AX822" s="39"/>
      <c r="AY822" s="39"/>
      <c r="AZ822" s="39"/>
      <c r="BA822" s="39"/>
      <c r="BB822" s="39"/>
      <c r="BC822" s="39"/>
      <c r="BD822" s="39"/>
      <c r="BE822" s="39"/>
      <c r="BF822" s="39"/>
      <c r="BG822" s="39"/>
      <c r="BH822" s="39"/>
      <c r="BI822" s="39"/>
      <c r="BJ822" s="39"/>
      <c r="BK822" s="39"/>
      <c r="BL822" s="39"/>
      <c r="BM822" s="39"/>
      <c r="BN822" s="39"/>
      <c r="BO822" s="39"/>
      <c r="BP822" s="39"/>
      <c r="BQ822" s="39"/>
      <c r="BR822" s="39"/>
      <c r="BS822" s="39"/>
      <c r="BT822" s="39"/>
      <c r="BU822" s="39"/>
      <c r="BV822" s="39"/>
      <c r="BW822" s="39"/>
      <c r="BX822" s="39"/>
      <c r="BY822" s="39"/>
      <c r="BZ822" s="39"/>
      <c r="CA822" s="39"/>
      <c r="CB822" s="39"/>
      <c r="CC822" s="39"/>
      <c r="CD822" s="39"/>
      <c r="CE822" s="39"/>
      <c r="CF822" s="39"/>
      <c r="CG822" s="39"/>
      <c r="CH822" s="39"/>
      <c r="CI822" s="39"/>
      <c r="CJ822" s="39"/>
      <c r="CK822" s="39"/>
      <c r="CL822" s="39"/>
      <c r="CM822" s="39"/>
      <c r="CN822" s="39"/>
      <c r="CO822" s="39"/>
      <c r="CP822" s="39"/>
      <c r="CQ822" s="39"/>
      <c r="CR822" s="39"/>
      <c r="CS822" s="39"/>
      <c r="CT822" s="39"/>
      <c r="CU822" s="39"/>
      <c r="CV822" s="39"/>
      <c r="CW822" s="39"/>
      <c r="CX822" s="39"/>
      <c r="CY822" s="39"/>
      <c r="CZ822" s="39"/>
      <c r="DA822" s="39"/>
      <c r="DB822" s="39"/>
      <c r="DC822" s="39"/>
      <c r="DD822" s="39"/>
      <c r="DE822" s="39"/>
      <c r="DF822" s="39"/>
      <c r="DG822" s="39"/>
      <c r="DH822" s="39"/>
      <c r="DI822" s="39"/>
      <c r="DJ822" s="39"/>
      <c r="DK822" s="39"/>
      <c r="DL822" s="39"/>
      <c r="DM822" s="39"/>
      <c r="DN822" s="39"/>
      <c r="DO822" s="39"/>
      <c r="DP822" s="39"/>
      <c r="DQ822" s="39"/>
      <c r="DR822" s="39"/>
      <c r="DS822" s="39"/>
      <c r="DT822" s="39"/>
      <c r="DU822" s="39"/>
      <c r="DV822" s="39"/>
      <c r="DW822" s="39"/>
      <c r="DX822" s="39"/>
      <c r="DY822" s="39"/>
      <c r="DZ822" s="39"/>
      <c r="EA822" s="39"/>
      <c r="EB822" s="39"/>
      <c r="EC822" s="39"/>
      <c r="ED822" s="39"/>
      <c r="EE822" s="39"/>
      <c r="EF822" s="39"/>
      <c r="EG822" s="39"/>
      <c r="EH822" s="39"/>
      <c r="EI822" s="39"/>
      <c r="EJ822" s="39"/>
      <c r="EK822" s="39"/>
      <c r="EL822" s="39"/>
      <c r="EM822" s="39"/>
      <c r="EN822" s="39"/>
      <c r="EO822" s="39"/>
      <c r="EP822" s="39"/>
      <c r="EQ822" s="39"/>
    </row>
    <row r="823" spans="1:147" s="39" customFormat="1" ht="17.850000000000001" customHeight="1" x14ac:dyDescent="0.3">
      <c r="A823" s="42"/>
      <c r="B823" s="42"/>
      <c r="C823" s="36" t="s">
        <v>381</v>
      </c>
      <c r="D823" s="34">
        <f>D824</f>
        <v>110911</v>
      </c>
      <c r="E823" s="34">
        <f t="shared" ref="E823:G823" si="283">E824</f>
        <v>221822</v>
      </c>
      <c r="F823" s="34">
        <f t="shared" si="283"/>
        <v>295762.59999999998</v>
      </c>
      <c r="G823" s="34">
        <f t="shared" si="283"/>
        <v>369703.3</v>
      </c>
    </row>
    <row r="824" spans="1:147" s="61" customFormat="1" ht="17.850000000000001" customHeight="1" x14ac:dyDescent="0.3">
      <c r="A824" s="41"/>
      <c r="B824" s="47"/>
      <c r="C824" s="36" t="s">
        <v>638</v>
      </c>
      <c r="D824" s="34">
        <f t="shared" ref="D824" si="284">+ROUND(G824*0.3,1)</f>
        <v>110911</v>
      </c>
      <c r="E824" s="34">
        <f t="shared" ref="E824" si="285">+ROUND(G824*0.6,1)</f>
        <v>221822</v>
      </c>
      <c r="F824" s="34">
        <f t="shared" ref="F824" si="286">+ROUND(G824*0.8,1)</f>
        <v>295762.59999999998</v>
      </c>
      <c r="G824" s="34">
        <v>369703.3</v>
      </c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  <c r="AL824" s="39"/>
      <c r="AM824" s="39"/>
      <c r="AN824" s="39"/>
      <c r="AO824" s="39"/>
      <c r="AP824" s="39"/>
      <c r="AQ824" s="39"/>
      <c r="AR824" s="39"/>
      <c r="AS824" s="39"/>
      <c r="AT824" s="39"/>
      <c r="AU824" s="39"/>
      <c r="AV824" s="39"/>
      <c r="AW824" s="39"/>
      <c r="AX824" s="39"/>
      <c r="AY824" s="39"/>
      <c r="AZ824" s="39"/>
      <c r="BA824" s="39"/>
      <c r="BB824" s="39"/>
      <c r="BC824" s="39"/>
      <c r="BD824" s="39"/>
      <c r="BE824" s="39"/>
      <c r="BF824" s="39"/>
      <c r="BG824" s="39"/>
      <c r="BH824" s="39"/>
      <c r="BI824" s="39"/>
      <c r="BJ824" s="39"/>
      <c r="BK824" s="39"/>
      <c r="BL824" s="39"/>
      <c r="BM824" s="39"/>
      <c r="BN824" s="39"/>
      <c r="BO824" s="39"/>
      <c r="BP824" s="39"/>
      <c r="BQ824" s="39"/>
      <c r="BR824" s="39"/>
      <c r="BS824" s="39"/>
      <c r="BT824" s="39"/>
      <c r="BU824" s="39"/>
      <c r="BV824" s="39"/>
      <c r="BW824" s="39"/>
      <c r="BX824" s="39"/>
      <c r="BY824" s="39"/>
      <c r="BZ824" s="39"/>
      <c r="CA824" s="39"/>
      <c r="CB824" s="39"/>
      <c r="CC824" s="39"/>
      <c r="CD824" s="39"/>
      <c r="CE824" s="39"/>
      <c r="CF824" s="39"/>
      <c r="CG824" s="39"/>
      <c r="CH824" s="39"/>
      <c r="CI824" s="39"/>
      <c r="CJ824" s="39"/>
      <c r="CK824" s="39"/>
      <c r="CL824" s="39"/>
      <c r="CM824" s="39"/>
      <c r="CN824" s="39"/>
      <c r="CO824" s="39"/>
      <c r="CP824" s="39"/>
      <c r="CQ824" s="39"/>
      <c r="CR824" s="39"/>
      <c r="CS824" s="39"/>
      <c r="CT824" s="39"/>
      <c r="CU824" s="39"/>
      <c r="CV824" s="39"/>
      <c r="CW824" s="39"/>
      <c r="CX824" s="39"/>
      <c r="CY824" s="39"/>
      <c r="CZ824" s="39"/>
      <c r="DA824" s="39"/>
      <c r="DB824" s="39"/>
      <c r="DC824" s="39"/>
      <c r="DD824" s="39"/>
      <c r="DE824" s="39"/>
      <c r="DF824" s="39"/>
      <c r="DG824" s="39"/>
      <c r="DH824" s="39"/>
      <c r="DI824" s="39"/>
      <c r="DJ824" s="39"/>
      <c r="DK824" s="39"/>
      <c r="DL824" s="39"/>
      <c r="DM824" s="39"/>
      <c r="DN824" s="39"/>
      <c r="DO824" s="39"/>
      <c r="DP824" s="39"/>
      <c r="DQ824" s="39"/>
      <c r="DR824" s="39"/>
      <c r="DS824" s="39"/>
      <c r="DT824" s="39"/>
      <c r="DU824" s="39"/>
      <c r="DV824" s="39"/>
      <c r="DW824" s="39"/>
      <c r="DX824" s="39"/>
      <c r="DY824" s="39"/>
      <c r="DZ824" s="39"/>
      <c r="EA824" s="39"/>
      <c r="EB824" s="39"/>
      <c r="EC824" s="39"/>
      <c r="ED824" s="39"/>
      <c r="EE824" s="39"/>
      <c r="EF824" s="39"/>
      <c r="EG824" s="39"/>
      <c r="EH824" s="39"/>
      <c r="EI824" s="39"/>
      <c r="EJ824" s="39"/>
      <c r="EK824" s="39"/>
      <c r="EL824" s="39"/>
      <c r="EM824" s="39"/>
      <c r="EN824" s="39"/>
      <c r="EO824" s="39"/>
      <c r="EP824" s="39"/>
      <c r="EQ824" s="39"/>
    </row>
    <row r="825" spans="1:147" s="39" customFormat="1" ht="17.850000000000001" customHeight="1" x14ac:dyDescent="0.3">
      <c r="A825" s="42"/>
      <c r="B825" s="42"/>
      <c r="C825" s="36" t="s">
        <v>399</v>
      </c>
      <c r="D825" s="34">
        <f>SUM(D826:D833)</f>
        <v>1064553.8999999999</v>
      </c>
      <c r="E825" s="34">
        <f t="shared" ref="E825:G825" si="287">SUM(E826:E833)</f>
        <v>2129107.3000000003</v>
      </c>
      <c r="F825" s="34">
        <f t="shared" si="287"/>
        <v>2838809.7</v>
      </c>
      <c r="G825" s="34">
        <f t="shared" si="287"/>
        <v>3548512.1999999997</v>
      </c>
    </row>
    <row r="826" spans="1:147" s="61" customFormat="1" ht="17.850000000000001" customHeight="1" x14ac:dyDescent="0.3">
      <c r="A826" s="91"/>
      <c r="B826" s="47"/>
      <c r="C826" s="36" t="s">
        <v>639</v>
      </c>
      <c r="D826" s="34">
        <f t="shared" ref="D826:D833" si="288">+ROUND(G826*0.3,1)</f>
        <v>74869.7</v>
      </c>
      <c r="E826" s="34">
        <f t="shared" ref="E826:E833" si="289">+ROUND(G826*0.6,1)</f>
        <v>149739.5</v>
      </c>
      <c r="F826" s="34">
        <f t="shared" ref="F826:F833" si="290">+ROUND(G826*0.8,1)</f>
        <v>199652.6</v>
      </c>
      <c r="G826" s="34">
        <v>249565.8</v>
      </c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  <c r="AL826" s="39"/>
      <c r="AM826" s="39"/>
      <c r="AN826" s="39"/>
      <c r="AO826" s="39"/>
      <c r="AP826" s="39"/>
      <c r="AQ826" s="39"/>
      <c r="AR826" s="39"/>
      <c r="AS826" s="39"/>
      <c r="AT826" s="39"/>
      <c r="AU826" s="39"/>
      <c r="AV826" s="39"/>
      <c r="AW826" s="39"/>
      <c r="AX826" s="39"/>
      <c r="AY826" s="39"/>
      <c r="AZ826" s="39"/>
      <c r="BA826" s="39"/>
      <c r="BB826" s="39"/>
      <c r="BC826" s="39"/>
      <c r="BD826" s="39"/>
      <c r="BE826" s="39"/>
      <c r="BF826" s="39"/>
      <c r="BG826" s="39"/>
      <c r="BH826" s="39"/>
      <c r="BI826" s="39"/>
      <c r="BJ826" s="39"/>
      <c r="BK826" s="39"/>
      <c r="BL826" s="39"/>
      <c r="BM826" s="39"/>
      <c r="BN826" s="39"/>
      <c r="BO826" s="39"/>
      <c r="BP826" s="39"/>
      <c r="BQ826" s="39"/>
      <c r="BR826" s="39"/>
      <c r="BS826" s="39"/>
      <c r="BT826" s="39"/>
      <c r="BU826" s="39"/>
      <c r="BV826" s="39"/>
      <c r="BW826" s="39"/>
      <c r="BX826" s="39"/>
      <c r="BY826" s="39"/>
      <c r="BZ826" s="39"/>
      <c r="CA826" s="39"/>
      <c r="CB826" s="39"/>
      <c r="CC826" s="39"/>
      <c r="CD826" s="39"/>
      <c r="CE826" s="39"/>
      <c r="CF826" s="39"/>
      <c r="CG826" s="39"/>
      <c r="CH826" s="39"/>
      <c r="CI826" s="39"/>
      <c r="CJ826" s="39"/>
      <c r="CK826" s="39"/>
      <c r="CL826" s="39"/>
      <c r="CM826" s="39"/>
      <c r="CN826" s="39"/>
      <c r="CO826" s="39"/>
      <c r="CP826" s="39"/>
      <c r="CQ826" s="39"/>
      <c r="CR826" s="39"/>
      <c r="CS826" s="39"/>
      <c r="CT826" s="39"/>
      <c r="CU826" s="39"/>
      <c r="CV826" s="39"/>
      <c r="CW826" s="39"/>
      <c r="CX826" s="39"/>
      <c r="CY826" s="39"/>
      <c r="CZ826" s="39"/>
      <c r="DA826" s="39"/>
      <c r="DB826" s="39"/>
      <c r="DC826" s="39"/>
      <c r="DD826" s="39"/>
      <c r="DE826" s="39"/>
      <c r="DF826" s="39"/>
      <c r="DG826" s="39"/>
      <c r="DH826" s="39"/>
      <c r="DI826" s="39"/>
      <c r="DJ826" s="39"/>
      <c r="DK826" s="39"/>
      <c r="DL826" s="39"/>
      <c r="DM826" s="39"/>
      <c r="DN826" s="39"/>
      <c r="DO826" s="39"/>
      <c r="DP826" s="39"/>
      <c r="DQ826" s="39"/>
      <c r="DR826" s="39"/>
      <c r="DS826" s="39"/>
      <c r="DT826" s="39"/>
      <c r="DU826" s="39"/>
      <c r="DV826" s="39"/>
      <c r="DW826" s="39"/>
      <c r="DX826" s="39"/>
      <c r="DY826" s="39"/>
      <c r="DZ826" s="39"/>
      <c r="EA826" s="39"/>
      <c r="EB826" s="39"/>
      <c r="EC826" s="39"/>
      <c r="ED826" s="39"/>
      <c r="EE826" s="39"/>
      <c r="EF826" s="39"/>
      <c r="EG826" s="39"/>
      <c r="EH826" s="39"/>
      <c r="EI826" s="39"/>
      <c r="EJ826" s="39"/>
      <c r="EK826" s="39"/>
      <c r="EL826" s="39"/>
      <c r="EM826" s="39"/>
      <c r="EN826" s="39"/>
      <c r="EO826" s="39"/>
      <c r="EP826" s="39"/>
      <c r="EQ826" s="39"/>
    </row>
    <row r="827" spans="1:147" s="61" customFormat="1" ht="17.850000000000001" customHeight="1" x14ac:dyDescent="0.3">
      <c r="A827" s="91"/>
      <c r="B827" s="48"/>
      <c r="C827" s="36" t="s">
        <v>640</v>
      </c>
      <c r="D827" s="34">
        <f t="shared" si="288"/>
        <v>149739.5</v>
      </c>
      <c r="E827" s="34">
        <f t="shared" si="289"/>
        <v>299478.90000000002</v>
      </c>
      <c r="F827" s="34">
        <f t="shared" si="290"/>
        <v>399305.2</v>
      </c>
      <c r="G827" s="34">
        <v>499131.5</v>
      </c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  <c r="AL827" s="39"/>
      <c r="AM827" s="39"/>
      <c r="AN827" s="39"/>
      <c r="AO827" s="39"/>
      <c r="AP827" s="39"/>
      <c r="AQ827" s="39"/>
      <c r="AR827" s="39"/>
      <c r="AS827" s="39"/>
      <c r="AT827" s="39"/>
      <c r="AU827" s="39"/>
      <c r="AV827" s="39"/>
      <c r="AW827" s="39"/>
      <c r="AX827" s="39"/>
      <c r="AY827" s="39"/>
      <c r="AZ827" s="39"/>
      <c r="BA827" s="39"/>
      <c r="BB827" s="39"/>
      <c r="BC827" s="39"/>
      <c r="BD827" s="39"/>
      <c r="BE827" s="39"/>
      <c r="BF827" s="39"/>
      <c r="BG827" s="39"/>
      <c r="BH827" s="39"/>
      <c r="BI827" s="39"/>
      <c r="BJ827" s="39"/>
      <c r="BK827" s="39"/>
      <c r="BL827" s="39"/>
      <c r="BM827" s="39"/>
      <c r="BN827" s="39"/>
      <c r="BO827" s="39"/>
      <c r="BP827" s="39"/>
      <c r="BQ827" s="39"/>
      <c r="BR827" s="39"/>
      <c r="BS827" s="39"/>
      <c r="BT827" s="39"/>
      <c r="BU827" s="39"/>
      <c r="BV827" s="39"/>
      <c r="BW827" s="39"/>
      <c r="BX827" s="39"/>
      <c r="BY827" s="39"/>
      <c r="BZ827" s="39"/>
      <c r="CA827" s="39"/>
      <c r="CB827" s="39"/>
      <c r="CC827" s="39"/>
      <c r="CD827" s="39"/>
      <c r="CE827" s="39"/>
      <c r="CF827" s="39"/>
      <c r="CG827" s="39"/>
      <c r="CH827" s="39"/>
      <c r="CI827" s="39"/>
      <c r="CJ827" s="39"/>
      <c r="CK827" s="39"/>
      <c r="CL827" s="39"/>
      <c r="CM827" s="39"/>
      <c r="CN827" s="39"/>
      <c r="CO827" s="39"/>
      <c r="CP827" s="39"/>
      <c r="CQ827" s="39"/>
      <c r="CR827" s="39"/>
      <c r="CS827" s="39"/>
      <c r="CT827" s="39"/>
      <c r="CU827" s="39"/>
      <c r="CV827" s="39"/>
      <c r="CW827" s="39"/>
      <c r="CX827" s="39"/>
      <c r="CY827" s="39"/>
      <c r="CZ827" s="39"/>
      <c r="DA827" s="39"/>
      <c r="DB827" s="39"/>
      <c r="DC827" s="39"/>
      <c r="DD827" s="39"/>
      <c r="DE827" s="39"/>
      <c r="DF827" s="39"/>
      <c r="DG827" s="39"/>
      <c r="DH827" s="39"/>
      <c r="DI827" s="39"/>
      <c r="DJ827" s="39"/>
      <c r="DK827" s="39"/>
      <c r="DL827" s="39"/>
      <c r="DM827" s="39"/>
      <c r="DN827" s="39"/>
      <c r="DO827" s="39"/>
      <c r="DP827" s="39"/>
      <c r="DQ827" s="39"/>
      <c r="DR827" s="39"/>
      <c r="DS827" s="39"/>
      <c r="DT827" s="39"/>
      <c r="DU827" s="39"/>
      <c r="DV827" s="39"/>
      <c r="DW827" s="39"/>
      <c r="DX827" s="39"/>
      <c r="DY827" s="39"/>
      <c r="DZ827" s="39"/>
      <c r="EA827" s="39"/>
      <c r="EB827" s="39"/>
      <c r="EC827" s="39"/>
      <c r="ED827" s="39"/>
      <c r="EE827" s="39"/>
      <c r="EF827" s="39"/>
      <c r="EG827" s="39"/>
      <c r="EH827" s="39"/>
      <c r="EI827" s="39"/>
      <c r="EJ827" s="39"/>
      <c r="EK827" s="39"/>
      <c r="EL827" s="39"/>
      <c r="EM827" s="39"/>
      <c r="EN827" s="39"/>
      <c r="EO827" s="39"/>
      <c r="EP827" s="39"/>
      <c r="EQ827" s="39"/>
    </row>
    <row r="828" spans="1:147" s="61" customFormat="1" ht="17.850000000000001" customHeight="1" x14ac:dyDescent="0.3">
      <c r="A828" s="91"/>
      <c r="B828" s="48"/>
      <c r="C828" s="36" t="s">
        <v>641</v>
      </c>
      <c r="D828" s="34">
        <f t="shared" si="288"/>
        <v>164864.9</v>
      </c>
      <c r="E828" s="34">
        <f t="shared" si="289"/>
        <v>329729.7</v>
      </c>
      <c r="F828" s="34">
        <f t="shared" si="290"/>
        <v>439639.6</v>
      </c>
      <c r="G828" s="34">
        <v>549549.5</v>
      </c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  <c r="AK828" s="39"/>
      <c r="AL828" s="39"/>
      <c r="AM828" s="39"/>
      <c r="AN828" s="39"/>
      <c r="AO828" s="39"/>
      <c r="AP828" s="39"/>
      <c r="AQ828" s="39"/>
      <c r="AR828" s="39"/>
      <c r="AS828" s="39"/>
      <c r="AT828" s="39"/>
      <c r="AU828" s="39"/>
      <c r="AV828" s="39"/>
      <c r="AW828" s="39"/>
      <c r="AX828" s="39"/>
      <c r="AY828" s="39"/>
      <c r="AZ828" s="39"/>
      <c r="BA828" s="39"/>
      <c r="BB828" s="39"/>
      <c r="BC828" s="39"/>
      <c r="BD828" s="39"/>
      <c r="BE828" s="39"/>
      <c r="BF828" s="39"/>
      <c r="BG828" s="39"/>
      <c r="BH828" s="39"/>
      <c r="BI828" s="39"/>
      <c r="BJ828" s="39"/>
      <c r="BK828" s="39"/>
      <c r="BL828" s="39"/>
      <c r="BM828" s="39"/>
      <c r="BN828" s="39"/>
      <c r="BO828" s="39"/>
      <c r="BP828" s="39"/>
      <c r="BQ828" s="39"/>
      <c r="BR828" s="39"/>
      <c r="BS828" s="39"/>
      <c r="BT828" s="39"/>
      <c r="BU828" s="39"/>
      <c r="BV828" s="39"/>
      <c r="BW828" s="39"/>
      <c r="BX828" s="39"/>
      <c r="BY828" s="39"/>
      <c r="BZ828" s="39"/>
      <c r="CA828" s="39"/>
      <c r="CB828" s="39"/>
      <c r="CC828" s="39"/>
      <c r="CD828" s="39"/>
      <c r="CE828" s="39"/>
      <c r="CF828" s="39"/>
      <c r="CG828" s="39"/>
      <c r="CH828" s="39"/>
      <c r="CI828" s="39"/>
      <c r="CJ828" s="39"/>
      <c r="CK828" s="39"/>
      <c r="CL828" s="39"/>
      <c r="CM828" s="39"/>
      <c r="CN828" s="39"/>
      <c r="CO828" s="39"/>
      <c r="CP828" s="39"/>
      <c r="CQ828" s="39"/>
      <c r="CR828" s="39"/>
      <c r="CS828" s="39"/>
      <c r="CT828" s="39"/>
      <c r="CU828" s="39"/>
      <c r="CV828" s="39"/>
      <c r="CW828" s="39"/>
      <c r="CX828" s="39"/>
      <c r="CY828" s="39"/>
      <c r="CZ828" s="39"/>
      <c r="DA828" s="39"/>
      <c r="DB828" s="39"/>
      <c r="DC828" s="39"/>
      <c r="DD828" s="39"/>
      <c r="DE828" s="39"/>
      <c r="DF828" s="39"/>
      <c r="DG828" s="39"/>
      <c r="DH828" s="39"/>
      <c r="DI828" s="39"/>
      <c r="DJ828" s="39"/>
      <c r="DK828" s="39"/>
      <c r="DL828" s="39"/>
      <c r="DM828" s="39"/>
      <c r="DN828" s="39"/>
      <c r="DO828" s="39"/>
      <c r="DP828" s="39"/>
      <c r="DQ828" s="39"/>
      <c r="DR828" s="39"/>
      <c r="DS828" s="39"/>
      <c r="DT828" s="39"/>
      <c r="DU828" s="39"/>
      <c r="DV828" s="39"/>
      <c r="DW828" s="39"/>
      <c r="DX828" s="39"/>
      <c r="DY828" s="39"/>
      <c r="DZ828" s="39"/>
      <c r="EA828" s="39"/>
      <c r="EB828" s="39"/>
      <c r="EC828" s="39"/>
      <c r="ED828" s="39"/>
      <c r="EE828" s="39"/>
      <c r="EF828" s="39"/>
      <c r="EG828" s="39"/>
      <c r="EH828" s="39"/>
      <c r="EI828" s="39"/>
      <c r="EJ828" s="39"/>
      <c r="EK828" s="39"/>
      <c r="EL828" s="39"/>
      <c r="EM828" s="39"/>
      <c r="EN828" s="39"/>
      <c r="EO828" s="39"/>
      <c r="EP828" s="39"/>
      <c r="EQ828" s="39"/>
    </row>
    <row r="829" spans="1:147" s="61" customFormat="1" ht="17.850000000000001" customHeight="1" x14ac:dyDescent="0.3">
      <c r="A829" s="91"/>
      <c r="B829" s="48"/>
      <c r="C829" s="36" t="s">
        <v>642</v>
      </c>
      <c r="D829" s="34">
        <f t="shared" si="288"/>
        <v>144339.5</v>
      </c>
      <c r="E829" s="34">
        <f t="shared" si="289"/>
        <v>288678.90000000002</v>
      </c>
      <c r="F829" s="34">
        <f t="shared" si="290"/>
        <v>384905.2</v>
      </c>
      <c r="G829" s="34">
        <v>481131.5</v>
      </c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  <c r="AK829" s="39"/>
      <c r="AL829" s="39"/>
      <c r="AM829" s="39"/>
      <c r="AN829" s="39"/>
      <c r="AO829" s="39"/>
      <c r="AP829" s="39"/>
      <c r="AQ829" s="39"/>
      <c r="AR829" s="39"/>
      <c r="AS829" s="39"/>
      <c r="AT829" s="39"/>
      <c r="AU829" s="39"/>
      <c r="AV829" s="39"/>
      <c r="AW829" s="39"/>
      <c r="AX829" s="39"/>
      <c r="AY829" s="39"/>
      <c r="AZ829" s="39"/>
      <c r="BA829" s="39"/>
      <c r="BB829" s="39"/>
      <c r="BC829" s="39"/>
      <c r="BD829" s="39"/>
      <c r="BE829" s="39"/>
      <c r="BF829" s="39"/>
      <c r="BG829" s="39"/>
      <c r="BH829" s="39"/>
      <c r="BI829" s="39"/>
      <c r="BJ829" s="39"/>
      <c r="BK829" s="39"/>
      <c r="BL829" s="39"/>
      <c r="BM829" s="39"/>
      <c r="BN829" s="39"/>
      <c r="BO829" s="39"/>
      <c r="BP829" s="39"/>
      <c r="BQ829" s="39"/>
      <c r="BR829" s="39"/>
      <c r="BS829" s="39"/>
      <c r="BT829" s="39"/>
      <c r="BU829" s="39"/>
      <c r="BV829" s="39"/>
      <c r="BW829" s="39"/>
      <c r="BX829" s="39"/>
      <c r="BY829" s="39"/>
      <c r="BZ829" s="39"/>
      <c r="CA829" s="39"/>
      <c r="CB829" s="39"/>
      <c r="CC829" s="39"/>
      <c r="CD829" s="39"/>
      <c r="CE829" s="39"/>
      <c r="CF829" s="39"/>
      <c r="CG829" s="39"/>
      <c r="CH829" s="39"/>
      <c r="CI829" s="39"/>
      <c r="CJ829" s="39"/>
      <c r="CK829" s="39"/>
      <c r="CL829" s="39"/>
      <c r="CM829" s="39"/>
      <c r="CN829" s="39"/>
      <c r="CO829" s="39"/>
      <c r="CP829" s="39"/>
      <c r="CQ829" s="39"/>
      <c r="CR829" s="39"/>
      <c r="CS829" s="39"/>
      <c r="CT829" s="39"/>
      <c r="CU829" s="39"/>
      <c r="CV829" s="39"/>
      <c r="CW829" s="39"/>
      <c r="CX829" s="39"/>
      <c r="CY829" s="39"/>
      <c r="CZ829" s="39"/>
      <c r="DA829" s="39"/>
      <c r="DB829" s="39"/>
      <c r="DC829" s="39"/>
      <c r="DD829" s="39"/>
      <c r="DE829" s="39"/>
      <c r="DF829" s="39"/>
      <c r="DG829" s="39"/>
      <c r="DH829" s="39"/>
      <c r="DI829" s="39"/>
      <c r="DJ829" s="39"/>
      <c r="DK829" s="39"/>
      <c r="DL829" s="39"/>
      <c r="DM829" s="39"/>
      <c r="DN829" s="39"/>
      <c r="DO829" s="39"/>
      <c r="DP829" s="39"/>
      <c r="DQ829" s="39"/>
      <c r="DR829" s="39"/>
      <c r="DS829" s="39"/>
      <c r="DT829" s="39"/>
      <c r="DU829" s="39"/>
      <c r="DV829" s="39"/>
      <c r="DW829" s="39"/>
      <c r="DX829" s="39"/>
      <c r="DY829" s="39"/>
      <c r="DZ829" s="39"/>
      <c r="EA829" s="39"/>
      <c r="EB829" s="39"/>
      <c r="EC829" s="39"/>
      <c r="ED829" s="39"/>
      <c r="EE829" s="39"/>
      <c r="EF829" s="39"/>
      <c r="EG829" s="39"/>
      <c r="EH829" s="39"/>
      <c r="EI829" s="39"/>
      <c r="EJ829" s="39"/>
      <c r="EK829" s="39"/>
      <c r="EL829" s="39"/>
      <c r="EM829" s="39"/>
      <c r="EN829" s="39"/>
      <c r="EO829" s="39"/>
      <c r="EP829" s="39"/>
      <c r="EQ829" s="39"/>
    </row>
    <row r="830" spans="1:147" s="61" customFormat="1" ht="17.850000000000001" customHeight="1" x14ac:dyDescent="0.3">
      <c r="A830" s="91"/>
      <c r="B830" s="48"/>
      <c r="C830" s="36" t="s">
        <v>643</v>
      </c>
      <c r="D830" s="34">
        <f t="shared" si="288"/>
        <v>164864.9</v>
      </c>
      <c r="E830" s="34">
        <f t="shared" si="289"/>
        <v>329729.8</v>
      </c>
      <c r="F830" s="34">
        <f t="shared" si="290"/>
        <v>439639.7</v>
      </c>
      <c r="G830" s="34">
        <v>549549.6</v>
      </c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  <c r="AL830" s="39"/>
      <c r="AM830" s="39"/>
      <c r="AN830" s="39"/>
      <c r="AO830" s="39"/>
      <c r="AP830" s="39"/>
      <c r="AQ830" s="39"/>
      <c r="AR830" s="39"/>
      <c r="AS830" s="39"/>
      <c r="AT830" s="39"/>
      <c r="AU830" s="39"/>
      <c r="AV830" s="39"/>
      <c r="AW830" s="39"/>
      <c r="AX830" s="39"/>
      <c r="AY830" s="39"/>
      <c r="AZ830" s="39"/>
      <c r="BA830" s="39"/>
      <c r="BB830" s="39"/>
      <c r="BC830" s="39"/>
      <c r="BD830" s="39"/>
      <c r="BE830" s="39"/>
      <c r="BF830" s="39"/>
      <c r="BG830" s="39"/>
      <c r="BH830" s="39"/>
      <c r="BI830" s="39"/>
      <c r="BJ830" s="39"/>
      <c r="BK830" s="39"/>
      <c r="BL830" s="39"/>
      <c r="BM830" s="39"/>
      <c r="BN830" s="39"/>
      <c r="BO830" s="39"/>
      <c r="BP830" s="39"/>
      <c r="BQ830" s="39"/>
      <c r="BR830" s="39"/>
      <c r="BS830" s="39"/>
      <c r="BT830" s="39"/>
      <c r="BU830" s="39"/>
      <c r="BV830" s="39"/>
      <c r="BW830" s="39"/>
      <c r="BX830" s="39"/>
      <c r="BY830" s="39"/>
      <c r="BZ830" s="39"/>
      <c r="CA830" s="39"/>
      <c r="CB830" s="39"/>
      <c r="CC830" s="39"/>
      <c r="CD830" s="39"/>
      <c r="CE830" s="39"/>
      <c r="CF830" s="39"/>
      <c r="CG830" s="39"/>
      <c r="CH830" s="39"/>
      <c r="CI830" s="39"/>
      <c r="CJ830" s="39"/>
      <c r="CK830" s="39"/>
      <c r="CL830" s="39"/>
      <c r="CM830" s="39"/>
      <c r="CN830" s="39"/>
      <c r="CO830" s="39"/>
      <c r="CP830" s="39"/>
      <c r="CQ830" s="39"/>
      <c r="CR830" s="39"/>
      <c r="CS830" s="39"/>
      <c r="CT830" s="39"/>
      <c r="CU830" s="39"/>
      <c r="CV830" s="39"/>
      <c r="CW830" s="39"/>
      <c r="CX830" s="39"/>
      <c r="CY830" s="39"/>
      <c r="CZ830" s="39"/>
      <c r="DA830" s="39"/>
      <c r="DB830" s="39"/>
      <c r="DC830" s="39"/>
      <c r="DD830" s="39"/>
      <c r="DE830" s="39"/>
      <c r="DF830" s="39"/>
      <c r="DG830" s="39"/>
      <c r="DH830" s="39"/>
      <c r="DI830" s="39"/>
      <c r="DJ830" s="39"/>
      <c r="DK830" s="39"/>
      <c r="DL830" s="39"/>
      <c r="DM830" s="39"/>
      <c r="DN830" s="39"/>
      <c r="DO830" s="39"/>
      <c r="DP830" s="39"/>
      <c r="DQ830" s="39"/>
      <c r="DR830" s="39"/>
      <c r="DS830" s="39"/>
      <c r="DT830" s="39"/>
      <c r="DU830" s="39"/>
      <c r="DV830" s="39"/>
      <c r="DW830" s="39"/>
      <c r="DX830" s="39"/>
      <c r="DY830" s="39"/>
      <c r="DZ830" s="39"/>
      <c r="EA830" s="39"/>
      <c r="EB830" s="39"/>
      <c r="EC830" s="39"/>
      <c r="ED830" s="39"/>
      <c r="EE830" s="39"/>
      <c r="EF830" s="39"/>
      <c r="EG830" s="39"/>
      <c r="EH830" s="39"/>
      <c r="EI830" s="39"/>
      <c r="EJ830" s="39"/>
      <c r="EK830" s="39"/>
      <c r="EL830" s="39"/>
      <c r="EM830" s="39"/>
      <c r="EN830" s="39"/>
      <c r="EO830" s="39"/>
      <c r="EP830" s="39"/>
      <c r="EQ830" s="39"/>
    </row>
    <row r="831" spans="1:147" s="61" customFormat="1" ht="17.850000000000001" customHeight="1" x14ac:dyDescent="0.3">
      <c r="A831" s="91"/>
      <c r="B831" s="48"/>
      <c r="C831" s="36" t="s">
        <v>644</v>
      </c>
      <c r="D831" s="34">
        <f t="shared" si="288"/>
        <v>149739.5</v>
      </c>
      <c r="E831" s="34">
        <f t="shared" si="289"/>
        <v>299478.90000000002</v>
      </c>
      <c r="F831" s="34">
        <f t="shared" si="290"/>
        <v>399305.2</v>
      </c>
      <c r="G831" s="34">
        <v>499131.5</v>
      </c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  <c r="AK831" s="39"/>
      <c r="AL831" s="39"/>
      <c r="AM831" s="39"/>
      <c r="AN831" s="39"/>
      <c r="AO831" s="39"/>
      <c r="AP831" s="39"/>
      <c r="AQ831" s="39"/>
      <c r="AR831" s="39"/>
      <c r="AS831" s="39"/>
      <c r="AT831" s="39"/>
      <c r="AU831" s="39"/>
      <c r="AV831" s="39"/>
      <c r="AW831" s="39"/>
      <c r="AX831" s="39"/>
      <c r="AY831" s="39"/>
      <c r="AZ831" s="39"/>
      <c r="BA831" s="39"/>
      <c r="BB831" s="39"/>
      <c r="BC831" s="39"/>
      <c r="BD831" s="39"/>
      <c r="BE831" s="39"/>
      <c r="BF831" s="39"/>
      <c r="BG831" s="39"/>
      <c r="BH831" s="39"/>
      <c r="BI831" s="39"/>
      <c r="BJ831" s="39"/>
      <c r="BK831" s="39"/>
      <c r="BL831" s="39"/>
      <c r="BM831" s="39"/>
      <c r="BN831" s="39"/>
      <c r="BO831" s="39"/>
      <c r="BP831" s="39"/>
      <c r="BQ831" s="39"/>
      <c r="BR831" s="39"/>
      <c r="BS831" s="39"/>
      <c r="BT831" s="39"/>
      <c r="BU831" s="39"/>
      <c r="BV831" s="39"/>
      <c r="BW831" s="39"/>
      <c r="BX831" s="39"/>
      <c r="BY831" s="39"/>
      <c r="BZ831" s="39"/>
      <c r="CA831" s="39"/>
      <c r="CB831" s="39"/>
      <c r="CC831" s="39"/>
      <c r="CD831" s="39"/>
      <c r="CE831" s="39"/>
      <c r="CF831" s="39"/>
      <c r="CG831" s="39"/>
      <c r="CH831" s="39"/>
      <c r="CI831" s="39"/>
      <c r="CJ831" s="39"/>
      <c r="CK831" s="39"/>
      <c r="CL831" s="39"/>
      <c r="CM831" s="39"/>
      <c r="CN831" s="39"/>
      <c r="CO831" s="39"/>
      <c r="CP831" s="39"/>
      <c r="CQ831" s="39"/>
      <c r="CR831" s="39"/>
      <c r="CS831" s="39"/>
      <c r="CT831" s="39"/>
      <c r="CU831" s="39"/>
      <c r="CV831" s="39"/>
      <c r="CW831" s="39"/>
      <c r="CX831" s="39"/>
      <c r="CY831" s="39"/>
      <c r="CZ831" s="39"/>
      <c r="DA831" s="39"/>
      <c r="DB831" s="39"/>
      <c r="DC831" s="39"/>
      <c r="DD831" s="39"/>
      <c r="DE831" s="39"/>
      <c r="DF831" s="39"/>
      <c r="DG831" s="39"/>
      <c r="DH831" s="39"/>
      <c r="DI831" s="39"/>
      <c r="DJ831" s="39"/>
      <c r="DK831" s="39"/>
      <c r="DL831" s="39"/>
      <c r="DM831" s="39"/>
      <c r="DN831" s="39"/>
      <c r="DO831" s="39"/>
      <c r="DP831" s="39"/>
      <c r="DQ831" s="39"/>
      <c r="DR831" s="39"/>
      <c r="DS831" s="39"/>
      <c r="DT831" s="39"/>
      <c r="DU831" s="39"/>
      <c r="DV831" s="39"/>
      <c r="DW831" s="39"/>
      <c r="DX831" s="39"/>
      <c r="DY831" s="39"/>
      <c r="DZ831" s="39"/>
      <c r="EA831" s="39"/>
      <c r="EB831" s="39"/>
      <c r="EC831" s="39"/>
      <c r="ED831" s="39"/>
      <c r="EE831" s="39"/>
      <c r="EF831" s="39"/>
      <c r="EG831" s="39"/>
      <c r="EH831" s="39"/>
      <c r="EI831" s="39"/>
      <c r="EJ831" s="39"/>
      <c r="EK831" s="39"/>
      <c r="EL831" s="39"/>
      <c r="EM831" s="39"/>
      <c r="EN831" s="39"/>
      <c r="EO831" s="39"/>
      <c r="EP831" s="39"/>
      <c r="EQ831" s="39"/>
    </row>
    <row r="832" spans="1:147" s="61" customFormat="1" ht="17.850000000000001" customHeight="1" x14ac:dyDescent="0.3">
      <c r="A832" s="91"/>
      <c r="B832" s="48"/>
      <c r="C832" s="36" t="s">
        <v>645</v>
      </c>
      <c r="D832" s="34">
        <f t="shared" si="288"/>
        <v>144090.6</v>
      </c>
      <c r="E832" s="34">
        <f t="shared" si="289"/>
        <v>288181.09999999998</v>
      </c>
      <c r="F832" s="34">
        <f t="shared" si="290"/>
        <v>384241.5</v>
      </c>
      <c r="G832" s="34">
        <v>480301.9</v>
      </c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  <c r="AK832" s="39"/>
      <c r="AL832" s="39"/>
      <c r="AM832" s="39"/>
      <c r="AN832" s="39"/>
      <c r="AO832" s="39"/>
      <c r="AP832" s="39"/>
      <c r="AQ832" s="39"/>
      <c r="AR832" s="39"/>
      <c r="AS832" s="39"/>
      <c r="AT832" s="39"/>
      <c r="AU832" s="39"/>
      <c r="AV832" s="39"/>
      <c r="AW832" s="39"/>
      <c r="AX832" s="39"/>
      <c r="AY832" s="39"/>
      <c r="AZ832" s="39"/>
      <c r="BA832" s="39"/>
      <c r="BB832" s="39"/>
      <c r="BC832" s="39"/>
      <c r="BD832" s="39"/>
      <c r="BE832" s="39"/>
      <c r="BF832" s="39"/>
      <c r="BG832" s="39"/>
      <c r="BH832" s="39"/>
      <c r="BI832" s="39"/>
      <c r="BJ832" s="39"/>
      <c r="BK832" s="39"/>
      <c r="BL832" s="39"/>
      <c r="BM832" s="39"/>
      <c r="BN832" s="39"/>
      <c r="BO832" s="39"/>
      <c r="BP832" s="39"/>
      <c r="BQ832" s="39"/>
      <c r="BR832" s="39"/>
      <c r="BS832" s="39"/>
      <c r="BT832" s="39"/>
      <c r="BU832" s="39"/>
      <c r="BV832" s="39"/>
      <c r="BW832" s="39"/>
      <c r="BX832" s="39"/>
      <c r="BY832" s="39"/>
      <c r="BZ832" s="39"/>
      <c r="CA832" s="39"/>
      <c r="CB832" s="39"/>
      <c r="CC832" s="39"/>
      <c r="CD832" s="39"/>
      <c r="CE832" s="39"/>
      <c r="CF832" s="39"/>
      <c r="CG832" s="39"/>
      <c r="CH832" s="39"/>
      <c r="CI832" s="39"/>
      <c r="CJ832" s="39"/>
      <c r="CK832" s="39"/>
      <c r="CL832" s="39"/>
      <c r="CM832" s="39"/>
      <c r="CN832" s="39"/>
      <c r="CO832" s="39"/>
      <c r="CP832" s="39"/>
      <c r="CQ832" s="39"/>
      <c r="CR832" s="39"/>
      <c r="CS832" s="39"/>
      <c r="CT832" s="39"/>
      <c r="CU832" s="39"/>
      <c r="CV832" s="39"/>
      <c r="CW832" s="39"/>
      <c r="CX832" s="39"/>
      <c r="CY832" s="39"/>
      <c r="CZ832" s="39"/>
      <c r="DA832" s="39"/>
      <c r="DB832" s="39"/>
      <c r="DC832" s="39"/>
      <c r="DD832" s="39"/>
      <c r="DE832" s="39"/>
      <c r="DF832" s="39"/>
      <c r="DG832" s="39"/>
      <c r="DH832" s="39"/>
      <c r="DI832" s="39"/>
      <c r="DJ832" s="39"/>
      <c r="DK832" s="39"/>
      <c r="DL832" s="39"/>
      <c r="DM832" s="39"/>
      <c r="DN832" s="39"/>
      <c r="DO832" s="39"/>
      <c r="DP832" s="39"/>
      <c r="DQ832" s="39"/>
      <c r="DR832" s="39"/>
      <c r="DS832" s="39"/>
      <c r="DT832" s="39"/>
      <c r="DU832" s="39"/>
      <c r="DV832" s="39"/>
      <c r="DW832" s="39"/>
      <c r="DX832" s="39"/>
      <c r="DY832" s="39"/>
      <c r="DZ832" s="39"/>
      <c r="EA832" s="39"/>
      <c r="EB832" s="39"/>
      <c r="EC832" s="39"/>
      <c r="ED832" s="39"/>
      <c r="EE832" s="39"/>
      <c r="EF832" s="39"/>
      <c r="EG832" s="39"/>
      <c r="EH832" s="39"/>
      <c r="EI832" s="39"/>
      <c r="EJ832" s="39"/>
      <c r="EK832" s="39"/>
      <c r="EL832" s="39"/>
      <c r="EM832" s="39"/>
      <c r="EN832" s="39"/>
      <c r="EO832" s="39"/>
      <c r="EP832" s="39"/>
      <c r="EQ832" s="39"/>
    </row>
    <row r="833" spans="1:147" s="61" customFormat="1" ht="17.850000000000001" customHeight="1" x14ac:dyDescent="0.3">
      <c r="A833" s="91"/>
      <c r="B833" s="48"/>
      <c r="C833" s="36" t="s">
        <v>646</v>
      </c>
      <c r="D833" s="34">
        <f t="shared" si="288"/>
        <v>72045.3</v>
      </c>
      <c r="E833" s="34">
        <f t="shared" si="289"/>
        <v>144090.5</v>
      </c>
      <c r="F833" s="34">
        <f t="shared" si="290"/>
        <v>192120.7</v>
      </c>
      <c r="G833" s="34">
        <v>240150.9</v>
      </c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  <c r="AK833" s="39"/>
      <c r="AL833" s="39"/>
      <c r="AM833" s="39"/>
      <c r="AN833" s="39"/>
      <c r="AO833" s="39"/>
      <c r="AP833" s="39"/>
      <c r="AQ833" s="39"/>
      <c r="AR833" s="39"/>
      <c r="AS833" s="39"/>
      <c r="AT833" s="39"/>
      <c r="AU833" s="39"/>
      <c r="AV833" s="39"/>
      <c r="AW833" s="39"/>
      <c r="AX833" s="39"/>
      <c r="AY833" s="39"/>
      <c r="AZ833" s="39"/>
      <c r="BA833" s="39"/>
      <c r="BB833" s="39"/>
      <c r="BC833" s="39"/>
      <c r="BD833" s="39"/>
      <c r="BE833" s="39"/>
      <c r="BF833" s="39"/>
      <c r="BG833" s="39"/>
      <c r="BH833" s="39"/>
      <c r="BI833" s="39"/>
      <c r="BJ833" s="39"/>
      <c r="BK833" s="39"/>
      <c r="BL833" s="39"/>
      <c r="BM833" s="39"/>
      <c r="BN833" s="39"/>
      <c r="BO833" s="39"/>
      <c r="BP833" s="39"/>
      <c r="BQ833" s="39"/>
      <c r="BR833" s="39"/>
      <c r="BS833" s="39"/>
      <c r="BT833" s="39"/>
      <c r="BU833" s="39"/>
      <c r="BV833" s="39"/>
      <c r="BW833" s="39"/>
      <c r="BX833" s="39"/>
      <c r="BY833" s="39"/>
      <c r="BZ833" s="39"/>
      <c r="CA833" s="39"/>
      <c r="CB833" s="39"/>
      <c r="CC833" s="39"/>
      <c r="CD833" s="39"/>
      <c r="CE833" s="39"/>
      <c r="CF833" s="39"/>
      <c r="CG833" s="39"/>
      <c r="CH833" s="39"/>
      <c r="CI833" s="39"/>
      <c r="CJ833" s="39"/>
      <c r="CK833" s="39"/>
      <c r="CL833" s="39"/>
      <c r="CM833" s="39"/>
      <c r="CN833" s="39"/>
      <c r="CO833" s="39"/>
      <c r="CP833" s="39"/>
      <c r="CQ833" s="39"/>
      <c r="CR833" s="39"/>
      <c r="CS833" s="39"/>
      <c r="CT833" s="39"/>
      <c r="CU833" s="39"/>
      <c r="CV833" s="39"/>
      <c r="CW833" s="39"/>
      <c r="CX833" s="39"/>
      <c r="CY833" s="39"/>
      <c r="CZ833" s="39"/>
      <c r="DA833" s="39"/>
      <c r="DB833" s="39"/>
      <c r="DC833" s="39"/>
      <c r="DD833" s="39"/>
      <c r="DE833" s="39"/>
      <c r="DF833" s="39"/>
      <c r="DG833" s="39"/>
      <c r="DH833" s="39"/>
      <c r="DI833" s="39"/>
      <c r="DJ833" s="39"/>
      <c r="DK833" s="39"/>
      <c r="DL833" s="39"/>
      <c r="DM833" s="39"/>
      <c r="DN833" s="39"/>
      <c r="DO833" s="39"/>
      <c r="DP833" s="39"/>
      <c r="DQ833" s="39"/>
      <c r="DR833" s="39"/>
      <c r="DS833" s="39"/>
      <c r="DT833" s="39"/>
      <c r="DU833" s="39"/>
      <c r="DV833" s="39"/>
      <c r="DW833" s="39"/>
      <c r="DX833" s="39"/>
      <c r="DY833" s="39"/>
      <c r="DZ833" s="39"/>
      <c r="EA833" s="39"/>
      <c r="EB833" s="39"/>
      <c r="EC833" s="39"/>
      <c r="ED833" s="39"/>
      <c r="EE833" s="39"/>
      <c r="EF833" s="39"/>
      <c r="EG833" s="39"/>
      <c r="EH833" s="39"/>
      <c r="EI833" s="39"/>
      <c r="EJ833" s="39"/>
      <c r="EK833" s="39"/>
      <c r="EL833" s="39"/>
      <c r="EM833" s="39"/>
      <c r="EN833" s="39"/>
      <c r="EO833" s="39"/>
      <c r="EP833" s="39"/>
      <c r="EQ833" s="39"/>
    </row>
    <row r="834" spans="1:147" s="39" customFormat="1" ht="17.850000000000001" customHeight="1" x14ac:dyDescent="0.3">
      <c r="A834" s="42"/>
      <c r="B834" s="42"/>
      <c r="C834" s="36" t="s">
        <v>390</v>
      </c>
      <c r="D834" s="34">
        <f>D835</f>
        <v>0</v>
      </c>
      <c r="E834" s="34">
        <f t="shared" ref="E834:G834" si="291">E835</f>
        <v>31380</v>
      </c>
      <c r="F834" s="34">
        <f t="shared" si="291"/>
        <v>73220</v>
      </c>
      <c r="G834" s="34">
        <f t="shared" si="291"/>
        <v>104600</v>
      </c>
    </row>
    <row r="835" spans="1:147" s="61" customFormat="1" ht="17.850000000000001" customHeight="1" x14ac:dyDescent="0.3">
      <c r="A835" s="47"/>
      <c r="B835" s="47"/>
      <c r="C835" s="36" t="s">
        <v>647</v>
      </c>
      <c r="D835" s="34">
        <v>0</v>
      </c>
      <c r="E835" s="34">
        <f>+ROUND(G835*0.3,1)</f>
        <v>31380</v>
      </c>
      <c r="F835" s="34">
        <f>+ROUND(G835*0.7,1)</f>
        <v>73220</v>
      </c>
      <c r="G835" s="34">
        <v>104600</v>
      </c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  <c r="AK835" s="39"/>
      <c r="AL835" s="39"/>
      <c r="AM835" s="39"/>
      <c r="AN835" s="39"/>
      <c r="AO835" s="39"/>
      <c r="AP835" s="39"/>
      <c r="AQ835" s="39"/>
      <c r="AR835" s="39"/>
      <c r="AS835" s="39"/>
      <c r="AT835" s="39"/>
      <c r="AU835" s="39"/>
      <c r="AV835" s="39"/>
      <c r="AW835" s="39"/>
      <c r="AX835" s="39"/>
      <c r="AY835" s="39"/>
      <c r="AZ835" s="39"/>
      <c r="BA835" s="39"/>
      <c r="BB835" s="39"/>
      <c r="BC835" s="39"/>
      <c r="BD835" s="39"/>
      <c r="BE835" s="39"/>
      <c r="BF835" s="39"/>
      <c r="BG835" s="39"/>
      <c r="BH835" s="39"/>
      <c r="BI835" s="39"/>
      <c r="BJ835" s="39"/>
      <c r="BK835" s="39"/>
      <c r="BL835" s="39"/>
      <c r="BM835" s="39"/>
      <c r="BN835" s="39"/>
      <c r="BO835" s="39"/>
      <c r="BP835" s="39"/>
      <c r="BQ835" s="39"/>
      <c r="BR835" s="39"/>
      <c r="BS835" s="39"/>
      <c r="BT835" s="39"/>
      <c r="BU835" s="39"/>
      <c r="BV835" s="39"/>
      <c r="BW835" s="39"/>
      <c r="BX835" s="39"/>
      <c r="BY835" s="39"/>
      <c r="BZ835" s="39"/>
      <c r="CA835" s="39"/>
      <c r="CB835" s="39"/>
      <c r="CC835" s="39"/>
      <c r="CD835" s="39"/>
      <c r="CE835" s="39"/>
      <c r="CF835" s="39"/>
      <c r="CG835" s="39"/>
      <c r="CH835" s="39"/>
      <c r="CI835" s="39"/>
      <c r="CJ835" s="39"/>
      <c r="CK835" s="39"/>
      <c r="CL835" s="39"/>
      <c r="CM835" s="39"/>
      <c r="CN835" s="39"/>
      <c r="CO835" s="39"/>
      <c r="CP835" s="39"/>
      <c r="CQ835" s="39"/>
      <c r="CR835" s="39"/>
      <c r="CS835" s="39"/>
      <c r="CT835" s="39"/>
      <c r="CU835" s="39"/>
      <c r="CV835" s="39"/>
      <c r="CW835" s="39"/>
      <c r="CX835" s="39"/>
      <c r="CY835" s="39"/>
      <c r="CZ835" s="39"/>
      <c r="DA835" s="39"/>
      <c r="DB835" s="39"/>
      <c r="DC835" s="39"/>
      <c r="DD835" s="39"/>
      <c r="DE835" s="39"/>
      <c r="DF835" s="39"/>
      <c r="DG835" s="39"/>
      <c r="DH835" s="39"/>
      <c r="DI835" s="39"/>
      <c r="DJ835" s="39"/>
      <c r="DK835" s="39"/>
      <c r="DL835" s="39"/>
      <c r="DM835" s="39"/>
      <c r="DN835" s="39"/>
      <c r="DO835" s="39"/>
      <c r="DP835" s="39"/>
      <c r="DQ835" s="39"/>
      <c r="DR835" s="39"/>
      <c r="DS835" s="39"/>
      <c r="DT835" s="39"/>
      <c r="DU835" s="39"/>
      <c r="DV835" s="39"/>
      <c r="DW835" s="39"/>
      <c r="DX835" s="39"/>
      <c r="DY835" s="39"/>
      <c r="DZ835" s="39"/>
      <c r="EA835" s="39"/>
      <c r="EB835" s="39"/>
      <c r="EC835" s="39"/>
      <c r="ED835" s="39"/>
      <c r="EE835" s="39"/>
      <c r="EF835" s="39"/>
      <c r="EG835" s="39"/>
      <c r="EH835" s="39"/>
      <c r="EI835" s="39"/>
      <c r="EJ835" s="39"/>
      <c r="EK835" s="39"/>
      <c r="EL835" s="39"/>
      <c r="EM835" s="39"/>
      <c r="EN835" s="39"/>
      <c r="EO835" s="39"/>
      <c r="EP835" s="39"/>
      <c r="EQ835" s="39"/>
    </row>
    <row r="836" spans="1:147" s="30" customFormat="1" ht="33" x14ac:dyDescent="0.25">
      <c r="A836" s="27" t="s">
        <v>174</v>
      </c>
      <c r="B836" s="27" t="s">
        <v>154</v>
      </c>
      <c r="C836" s="28" t="s">
        <v>180</v>
      </c>
      <c r="D836" s="31">
        <f>D838+D839</f>
        <v>360000</v>
      </c>
      <c r="E836" s="31">
        <f t="shared" ref="E836:G836" si="292">E838+E839</f>
        <v>650000</v>
      </c>
      <c r="F836" s="31">
        <f t="shared" si="292"/>
        <v>1010000</v>
      </c>
      <c r="G836" s="31">
        <f t="shared" si="292"/>
        <v>1250000</v>
      </c>
    </row>
    <row r="837" spans="1:147" s="30" customFormat="1" x14ac:dyDescent="0.25">
      <c r="A837" s="27"/>
      <c r="B837" s="27"/>
      <c r="C837" s="32" t="s">
        <v>17</v>
      </c>
      <c r="D837" s="29"/>
      <c r="E837" s="29"/>
      <c r="F837" s="29"/>
      <c r="G837" s="29"/>
    </row>
    <row r="838" spans="1:147" s="30" customFormat="1" ht="33" x14ac:dyDescent="0.25">
      <c r="A838" s="27"/>
      <c r="B838" s="27"/>
      <c r="C838" s="33" t="s">
        <v>374</v>
      </c>
      <c r="D838" s="34">
        <v>360000</v>
      </c>
      <c r="E838" s="34">
        <v>600000</v>
      </c>
      <c r="F838" s="34">
        <v>960000</v>
      </c>
      <c r="G838" s="34">
        <v>1200000</v>
      </c>
    </row>
    <row r="839" spans="1:147" s="30" customFormat="1" x14ac:dyDescent="0.25">
      <c r="A839" s="27"/>
      <c r="B839" s="27"/>
      <c r="C839" s="33" t="s">
        <v>181</v>
      </c>
      <c r="D839" s="34">
        <v>0</v>
      </c>
      <c r="E839" s="34">
        <v>50000</v>
      </c>
      <c r="F839" s="34">
        <v>50000</v>
      </c>
      <c r="G839" s="34">
        <v>50000</v>
      </c>
    </row>
    <row r="840" spans="1:147" s="30" customFormat="1" ht="33" x14ac:dyDescent="0.25">
      <c r="A840" s="27" t="s">
        <v>182</v>
      </c>
      <c r="B840" s="27" t="s">
        <v>86</v>
      </c>
      <c r="C840" s="28" t="s">
        <v>183</v>
      </c>
      <c r="D840" s="31">
        <f>D842</f>
        <v>283326.09999999998</v>
      </c>
      <c r="E840" s="31">
        <f t="shared" ref="E840:G840" si="293">E842</f>
        <v>637483.6</v>
      </c>
      <c r="F840" s="31">
        <f t="shared" si="293"/>
        <v>991641.2</v>
      </c>
      <c r="G840" s="31">
        <f t="shared" si="293"/>
        <v>1416630.3</v>
      </c>
    </row>
    <row r="841" spans="1:147" s="30" customFormat="1" x14ac:dyDescent="0.25">
      <c r="A841" s="27"/>
      <c r="B841" s="27"/>
      <c r="C841" s="32" t="s">
        <v>17</v>
      </c>
      <c r="D841" s="29"/>
      <c r="E841" s="29"/>
      <c r="F841" s="29"/>
      <c r="G841" s="29"/>
    </row>
    <row r="842" spans="1:147" s="30" customFormat="1" ht="33" x14ac:dyDescent="0.25">
      <c r="A842" s="27"/>
      <c r="B842" s="27"/>
      <c r="C842" s="33" t="s">
        <v>145</v>
      </c>
      <c r="D842" s="34">
        <v>283326.09999999998</v>
      </c>
      <c r="E842" s="34">
        <v>637483.6</v>
      </c>
      <c r="F842" s="34">
        <v>991641.2</v>
      </c>
      <c r="G842" s="34">
        <v>1416630.3</v>
      </c>
    </row>
    <row r="843" spans="1:147" x14ac:dyDescent="0.25">
      <c r="A843" s="12"/>
      <c r="B843" s="12"/>
      <c r="C843" s="10" t="s">
        <v>181</v>
      </c>
      <c r="D843" s="11">
        <v>93654861.5</v>
      </c>
      <c r="E843" s="11">
        <v>173669475.90000001</v>
      </c>
      <c r="F843" s="11">
        <v>240156549.30000001</v>
      </c>
      <c r="G843" s="11">
        <v>291461283.80000001</v>
      </c>
    </row>
    <row r="844" spans="1:147" x14ac:dyDescent="0.25">
      <c r="A844" s="12"/>
      <c r="B844" s="12"/>
      <c r="C844" s="10" t="s">
        <v>13</v>
      </c>
      <c r="D844" s="11"/>
      <c r="E844" s="11"/>
      <c r="F844" s="11"/>
      <c r="G844" s="11"/>
    </row>
    <row r="845" spans="1:147" ht="33" x14ac:dyDescent="0.25">
      <c r="A845" s="12" t="s">
        <v>184</v>
      </c>
      <c r="B845" s="12" t="s">
        <v>15</v>
      </c>
      <c r="C845" s="10" t="s">
        <v>185</v>
      </c>
      <c r="D845" s="11">
        <v>93654861.5</v>
      </c>
      <c r="E845" s="11">
        <v>173669475.90000001</v>
      </c>
      <c r="F845" s="11">
        <v>239766299.30000001</v>
      </c>
      <c r="G845" s="11">
        <v>291071033.80000001</v>
      </c>
    </row>
    <row r="846" spans="1:147" x14ac:dyDescent="0.25">
      <c r="A846" s="12"/>
      <c r="B846" s="12"/>
      <c r="C846" s="10" t="s">
        <v>17</v>
      </c>
      <c r="D846" s="11"/>
      <c r="E846" s="11"/>
      <c r="F846" s="11"/>
      <c r="G846" s="11"/>
    </row>
    <row r="847" spans="1:147" x14ac:dyDescent="0.25">
      <c r="A847" s="12"/>
      <c r="B847" s="12"/>
      <c r="C847" s="5" t="s">
        <v>181</v>
      </c>
      <c r="D847" s="8">
        <v>93654861.5</v>
      </c>
      <c r="E847" s="8">
        <v>173669475.90000001</v>
      </c>
      <c r="F847" s="8">
        <v>239766299.30000001</v>
      </c>
      <c r="G847" s="8">
        <v>291071033.80000001</v>
      </c>
    </row>
    <row r="848" spans="1:147" x14ac:dyDescent="0.25">
      <c r="A848" s="12" t="s">
        <v>186</v>
      </c>
      <c r="B848" s="12" t="s">
        <v>15</v>
      </c>
      <c r="C848" s="5" t="s">
        <v>187</v>
      </c>
      <c r="D848" s="8">
        <v>0</v>
      </c>
      <c r="E848" s="8">
        <v>0</v>
      </c>
      <c r="F848" s="8">
        <v>390250</v>
      </c>
      <c r="G848" s="8">
        <v>390250</v>
      </c>
    </row>
    <row r="849" spans="1:7" x14ac:dyDescent="0.25">
      <c r="A849" s="12"/>
      <c r="B849" s="12"/>
      <c r="C849" s="9" t="s">
        <v>17</v>
      </c>
      <c r="D849" s="22"/>
      <c r="E849" s="22"/>
      <c r="F849" s="22"/>
      <c r="G849" s="22"/>
    </row>
    <row r="850" spans="1:7" x14ac:dyDescent="0.25">
      <c r="A850" s="12"/>
      <c r="B850" s="12"/>
      <c r="C850" s="10" t="s">
        <v>181</v>
      </c>
      <c r="D850" s="11">
        <v>0</v>
      </c>
      <c r="E850" s="11">
        <v>0</v>
      </c>
      <c r="F850" s="11">
        <v>390250</v>
      </c>
      <c r="G850" s="11">
        <v>390250</v>
      </c>
    </row>
    <row r="851" spans="1:7" x14ac:dyDescent="0.25">
      <c r="A851" s="12"/>
      <c r="B851" s="12"/>
      <c r="C851" s="6" t="s">
        <v>188</v>
      </c>
      <c r="D851" s="7">
        <v>529169.9</v>
      </c>
      <c r="E851" s="7">
        <v>1058339.8</v>
      </c>
      <c r="F851" s="7">
        <v>1583577.2</v>
      </c>
      <c r="G851" s="7">
        <v>2108814.6</v>
      </c>
    </row>
    <row r="852" spans="1:7" x14ac:dyDescent="0.25">
      <c r="A852" s="12"/>
      <c r="B852" s="12"/>
      <c r="C852" s="5" t="s">
        <v>13</v>
      </c>
      <c r="D852" s="22"/>
      <c r="E852" s="22"/>
      <c r="F852" s="22"/>
      <c r="G852" s="22"/>
    </row>
    <row r="853" spans="1:7" x14ac:dyDescent="0.25">
      <c r="A853" s="12" t="s">
        <v>189</v>
      </c>
      <c r="B853" s="12" t="s">
        <v>86</v>
      </c>
      <c r="C853" s="5" t="s">
        <v>190</v>
      </c>
      <c r="D853" s="8">
        <v>18705.400000000001</v>
      </c>
      <c r="E853" s="8">
        <v>37410.800000000003</v>
      </c>
      <c r="F853" s="8">
        <v>56116.2</v>
      </c>
      <c r="G853" s="8">
        <v>74821.600000000006</v>
      </c>
    </row>
    <row r="854" spans="1:7" x14ac:dyDescent="0.25">
      <c r="A854" s="12"/>
      <c r="B854" s="12"/>
      <c r="C854" s="9" t="s">
        <v>17</v>
      </c>
      <c r="D854" s="22"/>
      <c r="E854" s="22"/>
      <c r="F854" s="22"/>
      <c r="G854" s="22"/>
    </row>
    <row r="855" spans="1:7" x14ac:dyDescent="0.25">
      <c r="A855" s="12"/>
      <c r="B855" s="12"/>
      <c r="C855" s="10" t="s">
        <v>188</v>
      </c>
      <c r="D855" s="11">
        <v>18705.400000000001</v>
      </c>
      <c r="E855" s="11">
        <v>37410.800000000003</v>
      </c>
      <c r="F855" s="11">
        <v>56116.2</v>
      </c>
      <c r="G855" s="11">
        <v>74821.600000000006</v>
      </c>
    </row>
    <row r="856" spans="1:7" ht="49.5" x14ac:dyDescent="0.25">
      <c r="A856" s="12" t="s">
        <v>191</v>
      </c>
      <c r="B856" s="12" t="s">
        <v>158</v>
      </c>
      <c r="C856" s="5" t="s">
        <v>192</v>
      </c>
      <c r="D856" s="8">
        <v>289572</v>
      </c>
      <c r="E856" s="8">
        <v>579144</v>
      </c>
      <c r="F856" s="8">
        <v>868716</v>
      </c>
      <c r="G856" s="8">
        <v>1158288</v>
      </c>
    </row>
    <row r="857" spans="1:7" x14ac:dyDescent="0.25">
      <c r="A857" s="12"/>
      <c r="B857" s="12"/>
      <c r="C857" s="9" t="s">
        <v>17</v>
      </c>
      <c r="D857" s="22"/>
      <c r="E857" s="22"/>
      <c r="F857" s="22"/>
      <c r="G857" s="22"/>
    </row>
    <row r="858" spans="1:7" x14ac:dyDescent="0.25">
      <c r="A858" s="12"/>
      <c r="B858" s="12"/>
      <c r="C858" s="10" t="s">
        <v>188</v>
      </c>
      <c r="D858" s="11">
        <v>289572</v>
      </c>
      <c r="E858" s="11">
        <v>579144</v>
      </c>
      <c r="F858" s="11">
        <v>868716</v>
      </c>
      <c r="G858" s="11">
        <v>1158288</v>
      </c>
    </row>
    <row r="859" spans="1:7" ht="33" x14ac:dyDescent="0.25">
      <c r="A859" s="12" t="s">
        <v>193</v>
      </c>
      <c r="B859" s="12" t="s">
        <v>15</v>
      </c>
      <c r="C859" s="5" t="s">
        <v>194</v>
      </c>
      <c r="D859" s="8">
        <v>3932.5</v>
      </c>
      <c r="E859" s="8">
        <v>7865</v>
      </c>
      <c r="F859" s="8">
        <v>7865</v>
      </c>
      <c r="G859" s="8">
        <v>7865</v>
      </c>
    </row>
    <row r="860" spans="1:7" x14ac:dyDescent="0.25">
      <c r="A860" s="12"/>
      <c r="B860" s="12"/>
      <c r="C860" s="9" t="s">
        <v>17</v>
      </c>
      <c r="D860" s="22"/>
      <c r="E860" s="22"/>
      <c r="F860" s="22"/>
      <c r="G860" s="22"/>
    </row>
    <row r="861" spans="1:7" ht="33" x14ac:dyDescent="0.25">
      <c r="A861" s="12"/>
      <c r="B861" s="12"/>
      <c r="C861" s="10" t="s">
        <v>195</v>
      </c>
      <c r="D861" s="11">
        <v>3932.5</v>
      </c>
      <c r="E861" s="11">
        <v>7865</v>
      </c>
      <c r="F861" s="11">
        <v>7865</v>
      </c>
      <c r="G861" s="11">
        <v>7865</v>
      </c>
    </row>
    <row r="862" spans="1:7" ht="33" x14ac:dyDescent="0.25">
      <c r="A862" s="12" t="s">
        <v>196</v>
      </c>
      <c r="B862" s="12" t="s">
        <v>86</v>
      </c>
      <c r="C862" s="5" t="s">
        <v>197</v>
      </c>
      <c r="D862" s="8">
        <v>216960</v>
      </c>
      <c r="E862" s="8">
        <v>433920</v>
      </c>
      <c r="F862" s="8">
        <v>650880</v>
      </c>
      <c r="G862" s="8">
        <v>867840</v>
      </c>
    </row>
    <row r="863" spans="1:7" x14ac:dyDescent="0.25">
      <c r="A863" s="12"/>
      <c r="B863" s="12"/>
      <c r="C863" s="9" t="s">
        <v>17</v>
      </c>
      <c r="D863" s="22"/>
      <c r="E863" s="22"/>
      <c r="F863" s="22"/>
      <c r="G863" s="22"/>
    </row>
    <row r="864" spans="1:7" x14ac:dyDescent="0.25">
      <c r="A864" s="12"/>
      <c r="B864" s="12"/>
      <c r="C864" s="10" t="s">
        <v>92</v>
      </c>
      <c r="D864" s="11">
        <v>216960</v>
      </c>
      <c r="E864" s="11">
        <v>433920</v>
      </c>
      <c r="F864" s="11">
        <v>650880</v>
      </c>
      <c r="G864" s="11">
        <v>867840</v>
      </c>
    </row>
    <row r="865" spans="1:7" x14ac:dyDescent="0.25">
      <c r="A865" s="12"/>
      <c r="B865" s="12"/>
      <c r="C865" s="6" t="s">
        <v>198</v>
      </c>
      <c r="D865" s="7">
        <v>1924885.1</v>
      </c>
      <c r="E865" s="7">
        <v>3572148.9</v>
      </c>
      <c r="F865" s="7">
        <v>4572148.9000000004</v>
      </c>
      <c r="G865" s="7">
        <v>5847305.7000000002</v>
      </c>
    </row>
    <row r="866" spans="1:7" x14ac:dyDescent="0.25">
      <c r="A866" s="12"/>
      <c r="B866" s="12"/>
      <c r="C866" s="5" t="s">
        <v>13</v>
      </c>
      <c r="D866" s="22"/>
      <c r="E866" s="22"/>
      <c r="F866" s="22"/>
      <c r="G866" s="22"/>
    </row>
    <row r="867" spans="1:7" ht="33" x14ac:dyDescent="0.25">
      <c r="A867" s="12" t="s">
        <v>199</v>
      </c>
      <c r="B867" s="12" t="s">
        <v>61</v>
      </c>
      <c r="C867" s="5" t="s">
        <v>200</v>
      </c>
      <c r="D867" s="8">
        <v>712385.1</v>
      </c>
      <c r="E867" s="8">
        <v>1011648.9</v>
      </c>
      <c r="F867" s="8">
        <v>1011648.9</v>
      </c>
      <c r="G867" s="8">
        <v>1011648.9</v>
      </c>
    </row>
    <row r="868" spans="1:7" x14ac:dyDescent="0.25">
      <c r="A868" s="12"/>
      <c r="B868" s="12"/>
      <c r="C868" s="9" t="s">
        <v>17</v>
      </c>
      <c r="D868" s="22"/>
      <c r="E868" s="22"/>
      <c r="F868" s="22"/>
      <c r="G868" s="22"/>
    </row>
    <row r="869" spans="1:7" x14ac:dyDescent="0.25">
      <c r="A869" s="12"/>
      <c r="B869" s="12"/>
      <c r="C869" s="10" t="s">
        <v>198</v>
      </c>
      <c r="D869" s="11">
        <v>712385.1</v>
      </c>
      <c r="E869" s="11">
        <v>1011648.9</v>
      </c>
      <c r="F869" s="11">
        <v>1011648.9</v>
      </c>
      <c r="G869" s="11">
        <v>1011648.9</v>
      </c>
    </row>
    <row r="870" spans="1:7" x14ac:dyDescent="0.25">
      <c r="A870" s="12" t="s">
        <v>201</v>
      </c>
      <c r="B870" s="12" t="s">
        <v>15</v>
      </c>
      <c r="C870" s="5" t="s">
        <v>202</v>
      </c>
      <c r="D870" s="8">
        <v>1212500</v>
      </c>
      <c r="E870" s="8">
        <v>2560500</v>
      </c>
      <c r="F870" s="8">
        <v>3560500</v>
      </c>
      <c r="G870" s="8">
        <v>4835656.8</v>
      </c>
    </row>
    <row r="871" spans="1:7" x14ac:dyDescent="0.25">
      <c r="A871" s="12"/>
      <c r="B871" s="12"/>
      <c r="C871" s="9" t="s">
        <v>17</v>
      </c>
      <c r="D871" s="22"/>
      <c r="E871" s="22"/>
      <c r="F871" s="22"/>
      <c r="G871" s="22"/>
    </row>
    <row r="872" spans="1:7" x14ac:dyDescent="0.25">
      <c r="A872" s="12"/>
      <c r="B872" s="12"/>
      <c r="C872" s="10" t="s">
        <v>93</v>
      </c>
      <c r="D872" s="11">
        <v>0</v>
      </c>
      <c r="E872" s="11">
        <v>48000</v>
      </c>
      <c r="F872" s="11">
        <v>48000</v>
      </c>
      <c r="G872" s="11">
        <v>48000</v>
      </c>
    </row>
    <row r="873" spans="1:7" x14ac:dyDescent="0.25">
      <c r="A873" s="12"/>
      <c r="B873" s="12"/>
      <c r="C873" s="10" t="s">
        <v>92</v>
      </c>
      <c r="D873" s="11">
        <v>12500</v>
      </c>
      <c r="E873" s="11">
        <v>12500</v>
      </c>
      <c r="F873" s="11">
        <v>12500</v>
      </c>
      <c r="G873" s="11">
        <v>12500</v>
      </c>
    </row>
    <row r="874" spans="1:7" x14ac:dyDescent="0.25">
      <c r="A874" s="12"/>
      <c r="B874" s="12"/>
      <c r="C874" s="10" t="s">
        <v>65</v>
      </c>
      <c r="D874" s="11">
        <v>1200000</v>
      </c>
      <c r="E874" s="11">
        <v>2500000</v>
      </c>
      <c r="F874" s="11">
        <v>3500000</v>
      </c>
      <c r="G874" s="11">
        <v>4775156.8</v>
      </c>
    </row>
    <row r="875" spans="1:7" x14ac:dyDescent="0.25">
      <c r="A875" s="12"/>
      <c r="B875" s="12"/>
      <c r="C875" s="6" t="s">
        <v>203</v>
      </c>
      <c r="D875" s="7">
        <v>21286.400000000001</v>
      </c>
      <c r="E875" s="7">
        <v>47894.400000000001</v>
      </c>
      <c r="F875" s="7">
        <v>74502.399999999994</v>
      </c>
      <c r="G875" s="7">
        <v>106432</v>
      </c>
    </row>
    <row r="876" spans="1:7" x14ac:dyDescent="0.25">
      <c r="A876" s="12"/>
      <c r="B876" s="12"/>
      <c r="C876" s="5" t="s">
        <v>13</v>
      </c>
      <c r="D876" s="22"/>
      <c r="E876" s="22"/>
      <c r="F876" s="22"/>
      <c r="G876" s="22"/>
    </row>
    <row r="877" spans="1:7" ht="33" x14ac:dyDescent="0.25">
      <c r="A877" s="12" t="s">
        <v>204</v>
      </c>
      <c r="B877" s="12" t="s">
        <v>15</v>
      </c>
      <c r="C877" s="5" t="s">
        <v>205</v>
      </c>
      <c r="D877" s="8">
        <v>21286.400000000001</v>
      </c>
      <c r="E877" s="8">
        <v>47894.400000000001</v>
      </c>
      <c r="F877" s="8">
        <v>74502.399999999994</v>
      </c>
      <c r="G877" s="8">
        <v>106432</v>
      </c>
    </row>
    <row r="878" spans="1:7" x14ac:dyDescent="0.25">
      <c r="A878" s="12"/>
      <c r="B878" s="12"/>
      <c r="C878" s="9" t="s">
        <v>17</v>
      </c>
      <c r="D878" s="22"/>
      <c r="E878" s="22"/>
      <c r="F878" s="22"/>
      <c r="G878" s="22"/>
    </row>
    <row r="879" spans="1:7" x14ac:dyDescent="0.25">
      <c r="A879" s="12"/>
      <c r="B879" s="12"/>
      <c r="C879" s="10" t="s">
        <v>203</v>
      </c>
      <c r="D879" s="11">
        <v>21286.400000000001</v>
      </c>
      <c r="E879" s="11">
        <v>47894.400000000001</v>
      </c>
      <c r="F879" s="11">
        <v>74502.399999999994</v>
      </c>
      <c r="G879" s="11">
        <v>106432</v>
      </c>
    </row>
    <row r="880" spans="1:7" x14ac:dyDescent="0.25">
      <c r="A880" s="12"/>
      <c r="B880" s="12"/>
      <c r="C880" s="6" t="s">
        <v>206</v>
      </c>
      <c r="D880" s="7">
        <v>1237350.7</v>
      </c>
      <c r="E880" s="7">
        <v>2645226.1</v>
      </c>
      <c r="F880" s="7">
        <v>4171351.5</v>
      </c>
      <c r="G880" s="7">
        <v>5899502</v>
      </c>
    </row>
    <row r="881" spans="1:7" x14ac:dyDescent="0.25">
      <c r="A881" s="12"/>
      <c r="B881" s="12"/>
      <c r="C881" s="5" t="s">
        <v>13</v>
      </c>
      <c r="D881" s="22"/>
      <c r="E881" s="22"/>
      <c r="F881" s="22"/>
      <c r="G881" s="22"/>
    </row>
    <row r="882" spans="1:7" ht="33" x14ac:dyDescent="0.25">
      <c r="A882" s="12" t="s">
        <v>207</v>
      </c>
      <c r="B882" s="12" t="s">
        <v>23</v>
      </c>
      <c r="C882" s="5" t="s">
        <v>208</v>
      </c>
      <c r="D882" s="8">
        <v>177375</v>
      </c>
      <c r="E882" s="8">
        <v>473000</v>
      </c>
      <c r="F882" s="8">
        <v>886875</v>
      </c>
      <c r="G882" s="8">
        <v>1182500</v>
      </c>
    </row>
    <row r="883" spans="1:7" x14ac:dyDescent="0.25">
      <c r="A883" s="12"/>
      <c r="B883" s="12"/>
      <c r="C883" s="9" t="s">
        <v>17</v>
      </c>
      <c r="D883" s="22"/>
      <c r="E883" s="22"/>
      <c r="F883" s="22"/>
      <c r="G883" s="22"/>
    </row>
    <row r="884" spans="1:7" x14ac:dyDescent="0.25">
      <c r="A884" s="12"/>
      <c r="B884" s="12"/>
      <c r="C884" s="10" t="s">
        <v>206</v>
      </c>
      <c r="D884" s="11">
        <v>177375</v>
      </c>
      <c r="E884" s="11">
        <v>473000</v>
      </c>
      <c r="F884" s="11">
        <v>886875</v>
      </c>
      <c r="G884" s="11">
        <v>1182500</v>
      </c>
    </row>
    <row r="885" spans="1:7" x14ac:dyDescent="0.25">
      <c r="A885" s="12" t="s">
        <v>209</v>
      </c>
      <c r="B885" s="12" t="s">
        <v>15</v>
      </c>
      <c r="C885" s="5" t="s">
        <v>210</v>
      </c>
      <c r="D885" s="8">
        <v>0</v>
      </c>
      <c r="E885" s="8">
        <v>506550</v>
      </c>
      <c r="F885" s="8">
        <v>1013100</v>
      </c>
      <c r="G885" s="8">
        <v>1688500</v>
      </c>
    </row>
    <row r="886" spans="1:7" x14ac:dyDescent="0.25">
      <c r="A886" s="12"/>
      <c r="B886" s="12"/>
      <c r="C886" s="9" t="s">
        <v>17</v>
      </c>
      <c r="D886" s="22"/>
      <c r="E886" s="22"/>
      <c r="F886" s="22"/>
      <c r="G886" s="22"/>
    </row>
    <row r="887" spans="1:7" x14ac:dyDescent="0.25">
      <c r="A887" s="12"/>
      <c r="B887" s="12"/>
      <c r="C887" s="10" t="s">
        <v>206</v>
      </c>
      <c r="D887" s="11">
        <v>0</v>
      </c>
      <c r="E887" s="11">
        <v>506550</v>
      </c>
      <c r="F887" s="11">
        <v>1013100</v>
      </c>
      <c r="G887" s="11">
        <v>1688500</v>
      </c>
    </row>
    <row r="888" spans="1:7" x14ac:dyDescent="0.25">
      <c r="A888" s="12" t="s">
        <v>209</v>
      </c>
      <c r="B888" s="12" t="s">
        <v>23</v>
      </c>
      <c r="C888" s="5" t="s">
        <v>211</v>
      </c>
      <c r="D888" s="8">
        <v>368445</v>
      </c>
      <c r="E888" s="8">
        <v>578985</v>
      </c>
      <c r="F888" s="8">
        <v>789525</v>
      </c>
      <c r="G888" s="8">
        <v>1052700</v>
      </c>
    </row>
    <row r="889" spans="1:7" x14ac:dyDescent="0.25">
      <c r="A889" s="12"/>
      <c r="B889" s="12"/>
      <c r="C889" s="9" t="s">
        <v>17</v>
      </c>
      <c r="D889" s="22"/>
      <c r="E889" s="22"/>
      <c r="F889" s="22"/>
      <c r="G889" s="22"/>
    </row>
    <row r="890" spans="1:7" x14ac:dyDescent="0.25">
      <c r="A890" s="12"/>
      <c r="B890" s="12"/>
      <c r="C890" s="10" t="s">
        <v>206</v>
      </c>
      <c r="D890" s="11">
        <v>368445</v>
      </c>
      <c r="E890" s="11">
        <v>578985</v>
      </c>
      <c r="F890" s="11">
        <v>789525</v>
      </c>
      <c r="G890" s="11">
        <v>1052700</v>
      </c>
    </row>
    <row r="891" spans="1:7" x14ac:dyDescent="0.25">
      <c r="A891" s="12" t="s">
        <v>209</v>
      </c>
      <c r="B891" s="12" t="s">
        <v>28</v>
      </c>
      <c r="C891" s="5" t="s">
        <v>212</v>
      </c>
      <c r="D891" s="8">
        <v>691530.7</v>
      </c>
      <c r="E891" s="8">
        <v>1086691.1000000001</v>
      </c>
      <c r="F891" s="8">
        <v>1481851.5</v>
      </c>
      <c r="G891" s="8">
        <v>1975802</v>
      </c>
    </row>
    <row r="892" spans="1:7" x14ac:dyDescent="0.25">
      <c r="A892" s="12"/>
      <c r="B892" s="12"/>
      <c r="C892" s="9" t="s">
        <v>17</v>
      </c>
      <c r="D892" s="22"/>
      <c r="E892" s="22"/>
      <c r="F892" s="22"/>
      <c r="G892" s="22"/>
    </row>
    <row r="893" spans="1:7" x14ac:dyDescent="0.25">
      <c r="A893" s="12"/>
      <c r="B893" s="12"/>
      <c r="C893" s="10" t="s">
        <v>206</v>
      </c>
      <c r="D893" s="11">
        <v>691530.7</v>
      </c>
      <c r="E893" s="11">
        <v>1086691.1000000001</v>
      </c>
      <c r="F893" s="11">
        <v>1481851.5</v>
      </c>
      <c r="G893" s="11">
        <v>1975802</v>
      </c>
    </row>
    <row r="894" spans="1:7" x14ac:dyDescent="0.25">
      <c r="A894" s="12"/>
      <c r="B894" s="12"/>
      <c r="C894" s="6" t="s">
        <v>213</v>
      </c>
      <c r="D894" s="7">
        <v>0</v>
      </c>
      <c r="E894" s="7">
        <v>10980</v>
      </c>
      <c r="F894" s="7">
        <v>10980</v>
      </c>
      <c r="G894" s="7">
        <v>10980</v>
      </c>
    </row>
    <row r="895" spans="1:7" x14ac:dyDescent="0.25">
      <c r="A895" s="12"/>
      <c r="B895" s="12"/>
      <c r="C895" s="5" t="s">
        <v>13</v>
      </c>
      <c r="D895" s="22"/>
      <c r="E895" s="22"/>
      <c r="F895" s="22"/>
      <c r="G895" s="22"/>
    </row>
    <row r="896" spans="1:7" ht="33" x14ac:dyDescent="0.25">
      <c r="A896" s="12" t="s">
        <v>214</v>
      </c>
      <c r="B896" s="12" t="s">
        <v>28</v>
      </c>
      <c r="C896" s="5" t="s">
        <v>215</v>
      </c>
      <c r="D896" s="8">
        <v>0</v>
      </c>
      <c r="E896" s="8">
        <v>10980</v>
      </c>
      <c r="F896" s="8">
        <v>10980</v>
      </c>
      <c r="G896" s="8">
        <v>10980</v>
      </c>
    </row>
    <row r="897" spans="1:7" x14ac:dyDescent="0.25">
      <c r="A897" s="12"/>
      <c r="B897" s="12"/>
      <c r="C897" s="9" t="s">
        <v>17</v>
      </c>
      <c r="D897" s="22"/>
      <c r="E897" s="22"/>
      <c r="F897" s="22"/>
      <c r="G897" s="22"/>
    </row>
    <row r="898" spans="1:7" x14ac:dyDescent="0.25">
      <c r="A898" s="12"/>
      <c r="B898" s="12"/>
      <c r="C898" s="10" t="s">
        <v>213</v>
      </c>
      <c r="D898" s="11">
        <v>0</v>
      </c>
      <c r="E898" s="11">
        <v>10980</v>
      </c>
      <c r="F898" s="11">
        <v>10980</v>
      </c>
      <c r="G898" s="11">
        <v>10980</v>
      </c>
    </row>
    <row r="899" spans="1:7" x14ac:dyDescent="0.25">
      <c r="A899" s="12"/>
      <c r="B899" s="12"/>
      <c r="C899" s="6" t="s">
        <v>216</v>
      </c>
      <c r="D899" s="7">
        <v>180</v>
      </c>
      <c r="E899" s="7">
        <v>7164</v>
      </c>
      <c r="F899" s="7">
        <v>7164</v>
      </c>
      <c r="G899" s="7">
        <v>14328</v>
      </c>
    </row>
    <row r="900" spans="1:7" x14ac:dyDescent="0.25">
      <c r="A900" s="12"/>
      <c r="B900" s="12"/>
      <c r="C900" s="5" t="s">
        <v>13</v>
      </c>
      <c r="D900" s="22"/>
      <c r="E900" s="22"/>
      <c r="F900" s="22"/>
      <c r="G900" s="22"/>
    </row>
    <row r="901" spans="1:7" ht="33" x14ac:dyDescent="0.25">
      <c r="A901" s="12" t="s">
        <v>217</v>
      </c>
      <c r="B901" s="12" t="s">
        <v>15</v>
      </c>
      <c r="C901" s="5" t="s">
        <v>218</v>
      </c>
      <c r="D901" s="8">
        <v>180</v>
      </c>
      <c r="E901" s="8">
        <v>7164</v>
      </c>
      <c r="F901" s="8">
        <v>7164</v>
      </c>
      <c r="G901" s="8">
        <v>14328</v>
      </c>
    </row>
    <row r="902" spans="1:7" x14ac:dyDescent="0.25">
      <c r="A902" s="12"/>
      <c r="B902" s="12"/>
      <c r="C902" s="9" t="s">
        <v>17</v>
      </c>
      <c r="D902" s="22"/>
      <c r="E902" s="22"/>
      <c r="F902" s="22"/>
      <c r="G902" s="22"/>
    </row>
    <row r="903" spans="1:7" x14ac:dyDescent="0.25">
      <c r="A903" s="12"/>
      <c r="B903" s="12"/>
      <c r="C903" s="10" t="s">
        <v>216</v>
      </c>
      <c r="D903" s="11">
        <v>180</v>
      </c>
      <c r="E903" s="11">
        <v>7164</v>
      </c>
      <c r="F903" s="11">
        <v>7164</v>
      </c>
      <c r="G903" s="11">
        <v>14328</v>
      </c>
    </row>
    <row r="904" spans="1:7" x14ac:dyDescent="0.25">
      <c r="A904" s="12"/>
      <c r="B904" s="12"/>
      <c r="C904" s="6" t="s">
        <v>219</v>
      </c>
      <c r="D904" s="7">
        <v>25510</v>
      </c>
      <c r="E904" s="7">
        <v>48670</v>
      </c>
      <c r="F904" s="7">
        <v>74150.100000000006</v>
      </c>
      <c r="G904" s="7">
        <v>76993.100000000006</v>
      </c>
    </row>
    <row r="905" spans="1:7" x14ac:dyDescent="0.25">
      <c r="A905" s="12"/>
      <c r="B905" s="12"/>
      <c r="C905" s="5" t="s">
        <v>13</v>
      </c>
      <c r="D905" s="22"/>
      <c r="E905" s="22"/>
      <c r="F905" s="22"/>
      <c r="G905" s="22"/>
    </row>
    <row r="906" spans="1:7" x14ac:dyDescent="0.25">
      <c r="A906" s="12" t="s">
        <v>220</v>
      </c>
      <c r="B906" s="12" t="s">
        <v>23</v>
      </c>
      <c r="C906" s="5" t="s">
        <v>221</v>
      </c>
      <c r="D906" s="8">
        <v>15000</v>
      </c>
      <c r="E906" s="8">
        <v>22000</v>
      </c>
      <c r="F906" s="8">
        <v>28600</v>
      </c>
      <c r="G906" s="8">
        <v>28600</v>
      </c>
    </row>
    <row r="907" spans="1:7" x14ac:dyDescent="0.25">
      <c r="A907" s="12"/>
      <c r="B907" s="12"/>
      <c r="C907" s="9" t="s">
        <v>17</v>
      </c>
      <c r="D907" s="22"/>
      <c r="E907" s="22"/>
      <c r="F907" s="22"/>
      <c r="G907" s="22"/>
    </row>
    <row r="908" spans="1:7" x14ac:dyDescent="0.25">
      <c r="A908" s="12"/>
      <c r="B908" s="12"/>
      <c r="C908" s="10" t="s">
        <v>219</v>
      </c>
      <c r="D908" s="11">
        <v>15000</v>
      </c>
      <c r="E908" s="11">
        <v>22000</v>
      </c>
      <c r="F908" s="11">
        <v>28600</v>
      </c>
      <c r="G908" s="11">
        <v>28600</v>
      </c>
    </row>
    <row r="909" spans="1:7" ht="49.5" x14ac:dyDescent="0.25">
      <c r="A909" s="12" t="s">
        <v>220</v>
      </c>
      <c r="B909" s="12" t="s">
        <v>222</v>
      </c>
      <c r="C909" s="5" t="s">
        <v>223</v>
      </c>
      <c r="D909" s="8">
        <v>10510</v>
      </c>
      <c r="E909" s="8">
        <v>26670</v>
      </c>
      <c r="F909" s="8">
        <v>45550.1</v>
      </c>
      <c r="G909" s="8">
        <v>48393.1</v>
      </c>
    </row>
    <row r="910" spans="1:7" x14ac:dyDescent="0.25">
      <c r="A910" s="12"/>
      <c r="B910" s="12"/>
      <c r="C910" s="9" t="s">
        <v>17</v>
      </c>
      <c r="D910" s="22"/>
      <c r="E910" s="22"/>
      <c r="F910" s="22"/>
      <c r="G910" s="22"/>
    </row>
    <row r="911" spans="1:7" x14ac:dyDescent="0.25">
      <c r="A911" s="12"/>
      <c r="B911" s="12"/>
      <c r="C911" s="10" t="s">
        <v>219</v>
      </c>
      <c r="D911" s="11">
        <v>10510</v>
      </c>
      <c r="E911" s="11">
        <v>26670</v>
      </c>
      <c r="F911" s="11">
        <v>45550.1</v>
      </c>
      <c r="G911" s="11">
        <v>48393.1</v>
      </c>
    </row>
    <row r="912" spans="1:7" x14ac:dyDescent="0.25">
      <c r="A912" s="12"/>
      <c r="B912" s="12"/>
      <c r="C912" s="6" t="s">
        <v>224</v>
      </c>
      <c r="D912" s="7">
        <v>0</v>
      </c>
      <c r="E912" s="7">
        <v>5250</v>
      </c>
      <c r="F912" s="7">
        <v>5250</v>
      </c>
      <c r="G912" s="7">
        <v>5250</v>
      </c>
    </row>
    <row r="913" spans="1:7" x14ac:dyDescent="0.25">
      <c r="A913" s="12"/>
      <c r="B913" s="12"/>
      <c r="C913" s="5" t="s">
        <v>13</v>
      </c>
      <c r="D913" s="22"/>
      <c r="E913" s="22"/>
      <c r="F913" s="22"/>
      <c r="G913" s="22"/>
    </row>
    <row r="914" spans="1:7" ht="33" x14ac:dyDescent="0.25">
      <c r="A914" s="12" t="s">
        <v>225</v>
      </c>
      <c r="B914" s="12" t="s">
        <v>15</v>
      </c>
      <c r="C914" s="5" t="s">
        <v>226</v>
      </c>
      <c r="D914" s="8">
        <v>0</v>
      </c>
      <c r="E914" s="8">
        <v>5250</v>
      </c>
      <c r="F914" s="8">
        <v>5250</v>
      </c>
      <c r="G914" s="8">
        <v>5250</v>
      </c>
    </row>
    <row r="915" spans="1:7" x14ac:dyDescent="0.25">
      <c r="A915" s="12"/>
      <c r="B915" s="12"/>
      <c r="C915" s="9" t="s">
        <v>17</v>
      </c>
      <c r="D915" s="22"/>
      <c r="E915" s="22"/>
      <c r="F915" s="22"/>
      <c r="G915" s="22"/>
    </row>
    <row r="916" spans="1:7" x14ac:dyDescent="0.25">
      <c r="A916" s="12"/>
      <c r="B916" s="12"/>
      <c r="C916" s="10" t="s">
        <v>224</v>
      </c>
      <c r="D916" s="11">
        <v>0</v>
      </c>
      <c r="E916" s="11">
        <v>5250</v>
      </c>
      <c r="F916" s="11">
        <v>5250</v>
      </c>
      <c r="G916" s="11">
        <v>5250</v>
      </c>
    </row>
    <row r="917" spans="1:7" x14ac:dyDescent="0.25">
      <c r="A917" s="12"/>
      <c r="B917" s="12"/>
      <c r="C917" s="6" t="s">
        <v>227</v>
      </c>
      <c r="D917" s="7">
        <v>52687.1</v>
      </c>
      <c r="E917" s="7">
        <v>304950.2</v>
      </c>
      <c r="F917" s="7">
        <v>441841.1</v>
      </c>
      <c r="G917" s="7">
        <v>441841.1</v>
      </c>
    </row>
    <row r="918" spans="1:7" x14ac:dyDescent="0.25">
      <c r="A918" s="12"/>
      <c r="B918" s="12"/>
      <c r="C918" s="5" t="s">
        <v>13</v>
      </c>
      <c r="D918" s="22"/>
      <c r="E918" s="22"/>
      <c r="F918" s="22"/>
      <c r="G918" s="22"/>
    </row>
    <row r="919" spans="1:7" ht="33" x14ac:dyDescent="0.25">
      <c r="A919" s="12" t="s">
        <v>228</v>
      </c>
      <c r="B919" s="12" t="s">
        <v>15</v>
      </c>
      <c r="C919" s="5" t="s">
        <v>229</v>
      </c>
      <c r="D919" s="8">
        <v>0</v>
      </c>
      <c r="E919" s="8">
        <v>129326.6</v>
      </c>
      <c r="F919" s="8">
        <v>266217.5</v>
      </c>
      <c r="G919" s="8">
        <v>266217.5</v>
      </c>
    </row>
    <row r="920" spans="1:7" x14ac:dyDescent="0.25">
      <c r="A920" s="12"/>
      <c r="B920" s="12"/>
      <c r="C920" s="9" t="s">
        <v>17</v>
      </c>
      <c r="D920" s="22"/>
      <c r="E920" s="22"/>
      <c r="F920" s="22"/>
      <c r="G920" s="22"/>
    </row>
    <row r="921" spans="1:7" x14ac:dyDescent="0.25">
      <c r="A921" s="12"/>
      <c r="B921" s="12"/>
      <c r="C921" s="10" t="s">
        <v>227</v>
      </c>
      <c r="D921" s="11">
        <v>0</v>
      </c>
      <c r="E921" s="11">
        <v>129326.6</v>
      </c>
      <c r="F921" s="11">
        <v>266217.5</v>
      </c>
      <c r="G921" s="11">
        <v>266217.5</v>
      </c>
    </row>
    <row r="922" spans="1:7" ht="33" x14ac:dyDescent="0.25">
      <c r="A922" s="12" t="s">
        <v>228</v>
      </c>
      <c r="B922" s="12" t="s">
        <v>28</v>
      </c>
      <c r="C922" s="5" t="s">
        <v>230</v>
      </c>
      <c r="D922" s="8">
        <v>52687.1</v>
      </c>
      <c r="E922" s="8">
        <v>175623.6</v>
      </c>
      <c r="F922" s="8">
        <v>175623.6</v>
      </c>
      <c r="G922" s="8">
        <v>175623.6</v>
      </c>
    </row>
    <row r="923" spans="1:7" x14ac:dyDescent="0.25">
      <c r="A923" s="12"/>
      <c r="B923" s="12"/>
      <c r="C923" s="9" t="s">
        <v>17</v>
      </c>
      <c r="D923" s="22"/>
      <c r="E923" s="22"/>
      <c r="F923" s="22"/>
      <c r="G923" s="22"/>
    </row>
    <row r="924" spans="1:7" x14ac:dyDescent="0.25">
      <c r="A924" s="12"/>
      <c r="B924" s="12"/>
      <c r="C924" s="10" t="s">
        <v>227</v>
      </c>
      <c r="D924" s="11">
        <v>52687.1</v>
      </c>
      <c r="E924" s="11">
        <v>175623.6</v>
      </c>
      <c r="F924" s="11">
        <v>175623.6</v>
      </c>
      <c r="G924" s="11">
        <v>175623.6</v>
      </c>
    </row>
    <row r="925" spans="1:7" x14ac:dyDescent="0.25">
      <c r="A925" s="12"/>
      <c r="B925" s="12"/>
      <c r="C925" s="6" t="s">
        <v>231</v>
      </c>
      <c r="D925" s="7">
        <v>94000</v>
      </c>
      <c r="E925" s="7">
        <v>968800</v>
      </c>
      <c r="F925" s="7">
        <v>2506650</v>
      </c>
      <c r="G925" s="7">
        <v>3665585.9</v>
      </c>
    </row>
    <row r="926" spans="1:7" x14ac:dyDescent="0.25">
      <c r="A926" s="12"/>
      <c r="B926" s="12"/>
      <c r="C926" s="5" t="s">
        <v>13</v>
      </c>
      <c r="D926" s="22"/>
      <c r="E926" s="22"/>
      <c r="F926" s="22"/>
      <c r="G926" s="22"/>
    </row>
    <row r="927" spans="1:7" ht="33" x14ac:dyDescent="0.25">
      <c r="A927" s="12" t="s">
        <v>232</v>
      </c>
      <c r="B927" s="12" t="s">
        <v>15</v>
      </c>
      <c r="C927" s="5" t="s">
        <v>233</v>
      </c>
      <c r="D927" s="8">
        <v>4000</v>
      </c>
      <c r="E927" s="8">
        <v>378800</v>
      </c>
      <c r="F927" s="8">
        <v>756250</v>
      </c>
      <c r="G927" s="8">
        <v>946900.8</v>
      </c>
    </row>
    <row r="928" spans="1:7" x14ac:dyDescent="0.25">
      <c r="A928" s="12"/>
      <c r="B928" s="12"/>
      <c r="C928" s="9" t="s">
        <v>17</v>
      </c>
      <c r="D928" s="22"/>
      <c r="E928" s="22"/>
      <c r="F928" s="22"/>
      <c r="G928" s="22"/>
    </row>
    <row r="929" spans="1:7" x14ac:dyDescent="0.25">
      <c r="A929" s="12"/>
      <c r="B929" s="12"/>
      <c r="C929" s="10" t="s">
        <v>231</v>
      </c>
      <c r="D929" s="11">
        <v>4000</v>
      </c>
      <c r="E929" s="11">
        <v>378800</v>
      </c>
      <c r="F929" s="11">
        <v>756250</v>
      </c>
      <c r="G929" s="11">
        <v>946900.8</v>
      </c>
    </row>
    <row r="930" spans="1:7" ht="33" x14ac:dyDescent="0.25">
      <c r="A930" s="12" t="s">
        <v>232</v>
      </c>
      <c r="B930" s="12" t="s">
        <v>23</v>
      </c>
      <c r="C930" s="5" t="s">
        <v>234</v>
      </c>
      <c r="D930" s="8">
        <v>90000</v>
      </c>
      <c r="E930" s="8">
        <v>590000</v>
      </c>
      <c r="F930" s="8">
        <v>1400000</v>
      </c>
      <c r="G930" s="8">
        <v>2368285.1</v>
      </c>
    </row>
    <row r="931" spans="1:7" x14ac:dyDescent="0.25">
      <c r="A931" s="12"/>
      <c r="B931" s="12"/>
      <c r="C931" s="9" t="s">
        <v>17</v>
      </c>
      <c r="D931" s="22"/>
      <c r="E931" s="22"/>
      <c r="F931" s="22"/>
      <c r="G931" s="22"/>
    </row>
    <row r="932" spans="1:7" x14ac:dyDescent="0.25">
      <c r="A932" s="12"/>
      <c r="B932" s="12"/>
      <c r="C932" s="10" t="s">
        <v>231</v>
      </c>
      <c r="D932" s="11">
        <v>90000</v>
      </c>
      <c r="E932" s="11">
        <v>590000</v>
      </c>
      <c r="F932" s="11">
        <v>1400000</v>
      </c>
      <c r="G932" s="11">
        <v>2368285.1</v>
      </c>
    </row>
    <row r="933" spans="1:7" ht="33" x14ac:dyDescent="0.25">
      <c r="A933" s="12" t="s">
        <v>232</v>
      </c>
      <c r="B933" s="12" t="s">
        <v>28</v>
      </c>
      <c r="C933" s="5" t="s">
        <v>235</v>
      </c>
      <c r="D933" s="8">
        <v>0</v>
      </c>
      <c r="E933" s="8">
        <v>0</v>
      </c>
      <c r="F933" s="8">
        <v>350400</v>
      </c>
      <c r="G933" s="8">
        <v>350400</v>
      </c>
    </row>
    <row r="934" spans="1:7" x14ac:dyDescent="0.25">
      <c r="A934" s="12"/>
      <c r="B934" s="12"/>
      <c r="C934" s="9" t="s">
        <v>17</v>
      </c>
      <c r="D934" s="22"/>
      <c r="E934" s="22"/>
      <c r="F934" s="22"/>
      <c r="G934" s="22"/>
    </row>
    <row r="935" spans="1:7" x14ac:dyDescent="0.25">
      <c r="A935" s="12"/>
      <c r="B935" s="12"/>
      <c r="C935" s="10" t="s">
        <v>231</v>
      </c>
      <c r="D935" s="11">
        <v>0</v>
      </c>
      <c r="E935" s="11">
        <v>0</v>
      </c>
      <c r="F935" s="11">
        <v>350400</v>
      </c>
      <c r="G935" s="11">
        <v>350400</v>
      </c>
    </row>
    <row r="936" spans="1:7" x14ac:dyDescent="0.25">
      <c r="A936" s="12"/>
      <c r="B936" s="12"/>
      <c r="C936" s="6" t="s">
        <v>236</v>
      </c>
      <c r="D936" s="7">
        <v>518</v>
      </c>
      <c r="E936" s="7">
        <v>860</v>
      </c>
      <c r="F936" s="7">
        <v>860</v>
      </c>
      <c r="G936" s="7">
        <v>860</v>
      </c>
    </row>
    <row r="937" spans="1:7" x14ac:dyDescent="0.25">
      <c r="A937" s="12"/>
      <c r="B937" s="12"/>
      <c r="C937" s="5" t="s">
        <v>13</v>
      </c>
      <c r="D937" s="22"/>
      <c r="E937" s="22"/>
      <c r="F937" s="22"/>
      <c r="G937" s="22"/>
    </row>
    <row r="938" spans="1:7" ht="33" x14ac:dyDescent="0.25">
      <c r="A938" s="12" t="s">
        <v>237</v>
      </c>
      <c r="B938" s="12" t="s">
        <v>15</v>
      </c>
      <c r="C938" s="5" t="s">
        <v>238</v>
      </c>
      <c r="D938" s="8">
        <v>518</v>
      </c>
      <c r="E938" s="8">
        <v>860</v>
      </c>
      <c r="F938" s="8">
        <v>860</v>
      </c>
      <c r="G938" s="8">
        <v>860</v>
      </c>
    </row>
    <row r="939" spans="1:7" x14ac:dyDescent="0.25">
      <c r="A939" s="12"/>
      <c r="B939" s="12"/>
      <c r="C939" s="9" t="s">
        <v>17</v>
      </c>
      <c r="D939" s="22"/>
      <c r="E939" s="22"/>
      <c r="F939" s="22"/>
      <c r="G939" s="22"/>
    </row>
    <row r="940" spans="1:7" x14ac:dyDescent="0.25">
      <c r="A940" s="12"/>
      <c r="B940" s="12"/>
      <c r="C940" s="10" t="s">
        <v>236</v>
      </c>
      <c r="D940" s="11">
        <v>518</v>
      </c>
      <c r="E940" s="11">
        <v>860</v>
      </c>
      <c r="F940" s="11">
        <v>860</v>
      </c>
      <c r="G940" s="11">
        <v>860</v>
      </c>
    </row>
    <row r="941" spans="1:7" x14ac:dyDescent="0.25">
      <c r="A941" s="12"/>
      <c r="B941" s="12"/>
      <c r="C941" s="6" t="s">
        <v>239</v>
      </c>
      <c r="D941" s="7">
        <v>1140</v>
      </c>
      <c r="E941" s="7">
        <v>2115</v>
      </c>
      <c r="F941" s="7">
        <v>2115</v>
      </c>
      <c r="G941" s="7">
        <v>2115</v>
      </c>
    </row>
    <row r="942" spans="1:7" x14ac:dyDescent="0.25">
      <c r="A942" s="12"/>
      <c r="B942" s="12"/>
      <c r="C942" s="5" t="s">
        <v>13</v>
      </c>
      <c r="D942" s="22"/>
      <c r="E942" s="22"/>
      <c r="F942" s="22"/>
      <c r="G942" s="22"/>
    </row>
    <row r="943" spans="1:7" x14ac:dyDescent="0.25">
      <c r="A943" s="12" t="s">
        <v>240</v>
      </c>
      <c r="B943" s="12" t="s">
        <v>15</v>
      </c>
      <c r="C943" s="5" t="s">
        <v>241</v>
      </c>
      <c r="D943" s="8">
        <v>1140</v>
      </c>
      <c r="E943" s="8">
        <v>2115</v>
      </c>
      <c r="F943" s="8">
        <v>2115</v>
      </c>
      <c r="G943" s="8">
        <v>2115</v>
      </c>
    </row>
    <row r="944" spans="1:7" x14ac:dyDescent="0.25">
      <c r="A944" s="12"/>
      <c r="B944" s="12"/>
      <c r="C944" s="9" t="s">
        <v>17</v>
      </c>
      <c r="D944" s="22"/>
      <c r="E944" s="22"/>
      <c r="F944" s="22"/>
      <c r="G944" s="22"/>
    </row>
    <row r="945" spans="1:7" x14ac:dyDescent="0.25">
      <c r="A945" s="12"/>
      <c r="B945" s="12"/>
      <c r="C945" s="10" t="s">
        <v>239</v>
      </c>
      <c r="D945" s="11">
        <v>1140</v>
      </c>
      <c r="E945" s="11">
        <v>2115</v>
      </c>
      <c r="F945" s="11">
        <v>2115</v>
      </c>
      <c r="G945" s="11">
        <v>2115</v>
      </c>
    </row>
    <row r="946" spans="1:7" x14ac:dyDescent="0.25">
      <c r="A946" s="12"/>
      <c r="B946" s="12"/>
      <c r="C946" s="6" t="s">
        <v>242</v>
      </c>
      <c r="D946" s="7">
        <v>2854.7</v>
      </c>
      <c r="E946" s="7">
        <v>5301.7</v>
      </c>
      <c r="F946" s="7">
        <v>6932.9</v>
      </c>
      <c r="G946" s="7">
        <v>8156.4</v>
      </c>
    </row>
    <row r="947" spans="1:7" x14ac:dyDescent="0.25">
      <c r="A947" s="12"/>
      <c r="B947" s="12"/>
      <c r="C947" s="5" t="s">
        <v>13</v>
      </c>
      <c r="D947" s="22"/>
      <c r="E947" s="22"/>
      <c r="F947" s="22"/>
      <c r="G947" s="22"/>
    </row>
    <row r="948" spans="1:7" ht="33" x14ac:dyDescent="0.25">
      <c r="A948" s="12" t="s">
        <v>243</v>
      </c>
      <c r="B948" s="12" t="s">
        <v>15</v>
      </c>
      <c r="C948" s="5" t="s">
        <v>244</v>
      </c>
      <c r="D948" s="8">
        <v>2854.7</v>
      </c>
      <c r="E948" s="8">
        <v>5301.7</v>
      </c>
      <c r="F948" s="8">
        <v>6932.9</v>
      </c>
      <c r="G948" s="8">
        <v>8156.4</v>
      </c>
    </row>
    <row r="949" spans="1:7" x14ac:dyDescent="0.25">
      <c r="A949" s="12"/>
      <c r="B949" s="12"/>
      <c r="C949" s="9" t="s">
        <v>17</v>
      </c>
      <c r="D949" s="22"/>
      <c r="E949" s="22"/>
      <c r="F949" s="22"/>
      <c r="G949" s="22"/>
    </row>
    <row r="950" spans="1:7" x14ac:dyDescent="0.25">
      <c r="A950" s="12"/>
      <c r="B950" s="12"/>
      <c r="C950" s="10" t="s">
        <v>242</v>
      </c>
      <c r="D950" s="11">
        <v>2854.7</v>
      </c>
      <c r="E950" s="11">
        <v>5301.7</v>
      </c>
      <c r="F950" s="11">
        <v>6932.9</v>
      </c>
      <c r="G950" s="11">
        <v>8156.4</v>
      </c>
    </row>
    <row r="951" spans="1:7" x14ac:dyDescent="0.25">
      <c r="A951" s="12"/>
      <c r="B951" s="12"/>
      <c r="C951" s="6" t="s">
        <v>245</v>
      </c>
      <c r="D951" s="7">
        <v>8274.1</v>
      </c>
      <c r="E951" s="7">
        <v>124536.2</v>
      </c>
      <c r="F951" s="7">
        <v>231835.5</v>
      </c>
      <c r="G951" s="7">
        <v>281835.5</v>
      </c>
    </row>
    <row r="952" spans="1:7" x14ac:dyDescent="0.25">
      <c r="A952" s="12"/>
      <c r="B952" s="12"/>
      <c r="C952" s="5" t="s">
        <v>13</v>
      </c>
      <c r="D952" s="22"/>
      <c r="E952" s="22"/>
      <c r="F952" s="22"/>
      <c r="G952" s="22"/>
    </row>
    <row r="953" spans="1:7" x14ac:dyDescent="0.25">
      <c r="A953" s="12" t="s">
        <v>246</v>
      </c>
      <c r="B953" s="12" t="s">
        <v>15</v>
      </c>
      <c r="C953" s="5" t="s">
        <v>247</v>
      </c>
      <c r="D953" s="8">
        <v>0</v>
      </c>
      <c r="E953" s="8">
        <v>100000</v>
      </c>
      <c r="F953" s="8">
        <v>200000</v>
      </c>
      <c r="G953" s="8">
        <v>250000</v>
      </c>
    </row>
    <row r="954" spans="1:7" x14ac:dyDescent="0.25">
      <c r="A954" s="12"/>
      <c r="B954" s="12"/>
      <c r="C954" s="9" t="s">
        <v>17</v>
      </c>
      <c r="D954" s="22"/>
      <c r="E954" s="22"/>
      <c r="F954" s="22"/>
      <c r="G954" s="22"/>
    </row>
    <row r="955" spans="1:7" x14ac:dyDescent="0.25">
      <c r="A955" s="12"/>
      <c r="B955" s="12"/>
      <c r="C955" s="10" t="s">
        <v>245</v>
      </c>
      <c r="D955" s="11">
        <v>0</v>
      </c>
      <c r="E955" s="11">
        <v>100000</v>
      </c>
      <c r="F955" s="11">
        <v>200000</v>
      </c>
      <c r="G955" s="11">
        <v>250000</v>
      </c>
    </row>
    <row r="956" spans="1:7" x14ac:dyDescent="0.25">
      <c r="A956" s="12" t="s">
        <v>246</v>
      </c>
      <c r="B956" s="12" t="s">
        <v>23</v>
      </c>
      <c r="C956" s="5" t="s">
        <v>248</v>
      </c>
      <c r="D956" s="8">
        <v>8274.1</v>
      </c>
      <c r="E956" s="8">
        <v>24536.2</v>
      </c>
      <c r="F956" s="8">
        <v>31835.5</v>
      </c>
      <c r="G956" s="8">
        <v>31835.5</v>
      </c>
    </row>
    <row r="957" spans="1:7" x14ac:dyDescent="0.25">
      <c r="A957" s="12"/>
      <c r="B957" s="12"/>
      <c r="C957" s="9" t="s">
        <v>17</v>
      </c>
      <c r="D957" s="22"/>
      <c r="E957" s="22"/>
      <c r="F957" s="22"/>
      <c r="G957" s="22"/>
    </row>
    <row r="958" spans="1:7" x14ac:dyDescent="0.25">
      <c r="A958" s="12"/>
      <c r="B958" s="12"/>
      <c r="C958" s="10" t="s">
        <v>245</v>
      </c>
      <c r="D958" s="11">
        <v>8274.1</v>
      </c>
      <c r="E958" s="11">
        <v>24536.2</v>
      </c>
      <c r="F958" s="11">
        <v>31835.5</v>
      </c>
      <c r="G958" s="11">
        <v>31835.5</v>
      </c>
    </row>
    <row r="959" spans="1:7" x14ac:dyDescent="0.25">
      <c r="A959" s="12"/>
      <c r="B959" s="12"/>
      <c r="C959" s="6" t="s">
        <v>249</v>
      </c>
      <c r="D959" s="7">
        <v>247538.6</v>
      </c>
      <c r="E959" s="7">
        <v>544584.80000000005</v>
      </c>
      <c r="F959" s="7">
        <v>891138.8</v>
      </c>
      <c r="G959" s="7">
        <v>990154.2</v>
      </c>
    </row>
    <row r="960" spans="1:7" x14ac:dyDescent="0.25">
      <c r="A960" s="12"/>
      <c r="B960" s="12"/>
      <c r="C960" s="5" t="s">
        <v>13</v>
      </c>
      <c r="D960" s="22"/>
      <c r="E960" s="22"/>
      <c r="F960" s="22"/>
      <c r="G960" s="22"/>
    </row>
    <row r="961" spans="1:7" x14ac:dyDescent="0.25">
      <c r="A961" s="12" t="s">
        <v>250</v>
      </c>
      <c r="B961" s="12" t="s">
        <v>30</v>
      </c>
      <c r="C961" s="5" t="s">
        <v>251</v>
      </c>
      <c r="D961" s="8">
        <v>247538.6</v>
      </c>
      <c r="E961" s="8">
        <v>544584.80000000005</v>
      </c>
      <c r="F961" s="8">
        <v>891138.8</v>
      </c>
      <c r="G961" s="8">
        <v>990154.2</v>
      </c>
    </row>
    <row r="962" spans="1:7" x14ac:dyDescent="0.25">
      <c r="A962" s="12"/>
      <c r="B962" s="12"/>
      <c r="C962" s="9" t="s">
        <v>17</v>
      </c>
      <c r="D962" s="22"/>
      <c r="E962" s="22"/>
      <c r="F962" s="22"/>
      <c r="G962" s="22"/>
    </row>
    <row r="963" spans="1:7" x14ac:dyDescent="0.25">
      <c r="A963" s="12"/>
      <c r="B963" s="12"/>
      <c r="C963" s="10" t="s">
        <v>249</v>
      </c>
      <c r="D963" s="11">
        <v>247538.6</v>
      </c>
      <c r="E963" s="11">
        <v>544584.80000000005</v>
      </c>
      <c r="F963" s="11">
        <v>891138.8</v>
      </c>
      <c r="G963" s="11">
        <v>990154.2</v>
      </c>
    </row>
    <row r="964" spans="1:7" ht="28.5" customHeight="1" x14ac:dyDescent="0.25">
      <c r="A964" s="12"/>
      <c r="B964" s="12"/>
      <c r="C964" s="6" t="s">
        <v>92</v>
      </c>
      <c r="D964" s="16">
        <v>30309.599999999999</v>
      </c>
      <c r="E964" s="16">
        <v>612703.6</v>
      </c>
      <c r="F964" s="16">
        <v>709772.6</v>
      </c>
      <c r="G964" s="16">
        <v>2239629.6</v>
      </c>
    </row>
    <row r="965" spans="1:7" x14ac:dyDescent="0.25">
      <c r="A965" s="12"/>
      <c r="B965" s="12"/>
      <c r="C965" s="5" t="s">
        <v>13</v>
      </c>
      <c r="D965" s="22"/>
      <c r="E965" s="22"/>
      <c r="F965" s="22"/>
      <c r="G965" s="22"/>
    </row>
    <row r="966" spans="1:7" x14ac:dyDescent="0.25">
      <c r="A966" s="12" t="s">
        <v>252</v>
      </c>
      <c r="B966" s="12" t="s">
        <v>253</v>
      </c>
      <c r="C966" s="85" t="s">
        <v>254</v>
      </c>
      <c r="D966" s="86">
        <f t="shared" ref="D966:F966" si="294">+D968</f>
        <v>0</v>
      </c>
      <c r="E966" s="86">
        <f t="shared" si="294"/>
        <v>0</v>
      </c>
      <c r="F966" s="86">
        <f t="shared" si="294"/>
        <v>0</v>
      </c>
      <c r="G966" s="86">
        <f>+G968</f>
        <v>268000</v>
      </c>
    </row>
    <row r="967" spans="1:7" x14ac:dyDescent="0.25">
      <c r="A967" s="12"/>
      <c r="B967" s="12"/>
      <c r="C967" s="9" t="s">
        <v>17</v>
      </c>
      <c r="D967" s="22"/>
      <c r="E967" s="22"/>
      <c r="F967" s="22"/>
      <c r="G967" s="22"/>
    </row>
    <row r="968" spans="1:7" ht="24.75" customHeight="1" x14ac:dyDescent="0.25">
      <c r="A968" s="12"/>
      <c r="B968" s="12"/>
      <c r="C968" s="33" t="s">
        <v>92</v>
      </c>
      <c r="D968" s="84">
        <f t="shared" ref="D968:F968" si="295">SUM(D970:D992)</f>
        <v>0</v>
      </c>
      <c r="E968" s="84">
        <f t="shared" si="295"/>
        <v>0</v>
      </c>
      <c r="F968" s="84">
        <f t="shared" si="295"/>
        <v>0</v>
      </c>
      <c r="G968" s="84">
        <f>SUM(G970:G992)</f>
        <v>268000</v>
      </c>
    </row>
    <row r="969" spans="1:7" x14ac:dyDescent="0.25">
      <c r="A969" s="12"/>
      <c r="B969" s="12"/>
      <c r="C969" s="9" t="s">
        <v>298</v>
      </c>
      <c r="D969" s="11"/>
      <c r="E969" s="11"/>
      <c r="F969" s="11"/>
      <c r="G969" s="11"/>
    </row>
    <row r="970" spans="1:7" ht="41.25" customHeight="1" x14ac:dyDescent="0.25">
      <c r="A970" s="12"/>
      <c r="B970" s="12"/>
      <c r="C970" s="10" t="s">
        <v>323</v>
      </c>
      <c r="D970" s="11"/>
      <c r="E970" s="11"/>
      <c r="F970" s="11"/>
      <c r="G970" s="24">
        <v>12000</v>
      </c>
    </row>
    <row r="971" spans="1:7" ht="41.25" customHeight="1" x14ac:dyDescent="0.25">
      <c r="A971" s="12"/>
      <c r="B971" s="12"/>
      <c r="C971" s="10" t="s">
        <v>324</v>
      </c>
      <c r="D971" s="11"/>
      <c r="E971" s="11"/>
      <c r="F971" s="11"/>
      <c r="G971" s="24">
        <v>5200</v>
      </c>
    </row>
    <row r="972" spans="1:7" ht="52.5" customHeight="1" x14ac:dyDescent="0.25">
      <c r="A972" s="12"/>
      <c r="B972" s="12"/>
      <c r="C972" s="10" t="s">
        <v>325</v>
      </c>
      <c r="D972" s="11"/>
      <c r="E972" s="11"/>
      <c r="F972" s="11"/>
      <c r="G972" s="24">
        <v>7850</v>
      </c>
    </row>
    <row r="973" spans="1:7" ht="56.25" customHeight="1" x14ac:dyDescent="0.25">
      <c r="A973" s="12"/>
      <c r="B973" s="12"/>
      <c r="C973" s="10" t="s">
        <v>326</v>
      </c>
      <c r="D973" s="11"/>
      <c r="E973" s="11"/>
      <c r="F973" s="11"/>
      <c r="G973" s="24">
        <v>12600</v>
      </c>
    </row>
    <row r="974" spans="1:7" ht="41.25" customHeight="1" x14ac:dyDescent="0.25">
      <c r="A974" s="12"/>
      <c r="B974" s="12"/>
      <c r="C974" s="10" t="s">
        <v>327</v>
      </c>
      <c r="D974" s="11"/>
      <c r="E974" s="11"/>
      <c r="F974" s="11"/>
      <c r="G974" s="24">
        <v>12000</v>
      </c>
    </row>
    <row r="975" spans="1:7" ht="41.25" customHeight="1" x14ac:dyDescent="0.25">
      <c r="A975" s="12"/>
      <c r="B975" s="12"/>
      <c r="C975" s="10" t="s">
        <v>328</v>
      </c>
      <c r="D975" s="11"/>
      <c r="E975" s="11"/>
      <c r="F975" s="11"/>
      <c r="G975" s="24">
        <v>12000</v>
      </c>
    </row>
    <row r="976" spans="1:7" ht="25.5" customHeight="1" x14ac:dyDescent="0.25">
      <c r="A976" s="12"/>
      <c r="B976" s="12"/>
      <c r="C976" s="10" t="s">
        <v>329</v>
      </c>
      <c r="D976" s="11"/>
      <c r="E976" s="11"/>
      <c r="F976" s="11"/>
      <c r="G976" s="24">
        <v>16000</v>
      </c>
    </row>
    <row r="977" spans="1:7" ht="41.25" customHeight="1" x14ac:dyDescent="0.25">
      <c r="A977" s="12"/>
      <c r="B977" s="12"/>
      <c r="C977" s="10" t="s">
        <v>330</v>
      </c>
      <c r="D977" s="11"/>
      <c r="E977" s="11"/>
      <c r="F977" s="11"/>
      <c r="G977" s="24">
        <v>11000</v>
      </c>
    </row>
    <row r="978" spans="1:7" ht="54.75" customHeight="1" x14ac:dyDescent="0.25">
      <c r="A978" s="12"/>
      <c r="B978" s="12"/>
      <c r="C978" s="10" t="s">
        <v>331</v>
      </c>
      <c r="D978" s="11"/>
      <c r="E978" s="11"/>
      <c r="F978" s="11"/>
      <c r="G978" s="24">
        <v>12000</v>
      </c>
    </row>
    <row r="979" spans="1:7" ht="41.25" customHeight="1" x14ac:dyDescent="0.25">
      <c r="A979" s="12"/>
      <c r="B979" s="12"/>
      <c r="C979" s="10" t="s">
        <v>332</v>
      </c>
      <c r="D979" s="11"/>
      <c r="E979" s="11"/>
      <c r="F979" s="11"/>
      <c r="G979" s="24">
        <v>14000</v>
      </c>
    </row>
    <row r="980" spans="1:7" ht="41.25" customHeight="1" x14ac:dyDescent="0.25">
      <c r="A980" s="12"/>
      <c r="B980" s="12"/>
      <c r="C980" s="10" t="s">
        <v>333</v>
      </c>
      <c r="D980" s="11"/>
      <c r="E980" s="11"/>
      <c r="F980" s="11"/>
      <c r="G980" s="24">
        <v>13000</v>
      </c>
    </row>
    <row r="981" spans="1:7" ht="51.75" customHeight="1" x14ac:dyDescent="0.25">
      <c r="A981" s="12"/>
      <c r="B981" s="12"/>
      <c r="C981" s="10" t="s">
        <v>334</v>
      </c>
      <c r="D981" s="11"/>
      <c r="E981" s="11"/>
      <c r="F981" s="11"/>
      <c r="G981" s="24">
        <v>13000</v>
      </c>
    </row>
    <row r="982" spans="1:7" ht="54" customHeight="1" x14ac:dyDescent="0.25">
      <c r="A982" s="12"/>
      <c r="B982" s="12"/>
      <c r="C982" s="10" t="s">
        <v>335</v>
      </c>
      <c r="D982" s="11"/>
      <c r="E982" s="11"/>
      <c r="F982" s="11"/>
      <c r="G982" s="24">
        <v>13000</v>
      </c>
    </row>
    <row r="983" spans="1:7" ht="41.25" customHeight="1" x14ac:dyDescent="0.25">
      <c r="A983" s="12"/>
      <c r="B983" s="12"/>
      <c r="C983" s="10" t="s">
        <v>336</v>
      </c>
      <c r="D983" s="11"/>
      <c r="E983" s="11"/>
      <c r="F983" s="11"/>
      <c r="G983" s="24">
        <v>13000</v>
      </c>
    </row>
    <row r="984" spans="1:7" ht="41.25" customHeight="1" x14ac:dyDescent="0.25">
      <c r="A984" s="12"/>
      <c r="B984" s="12"/>
      <c r="C984" s="10" t="s">
        <v>337</v>
      </c>
      <c r="D984" s="11"/>
      <c r="E984" s="11"/>
      <c r="F984" s="11"/>
      <c r="G984" s="24">
        <v>13000</v>
      </c>
    </row>
    <row r="985" spans="1:7" ht="54" customHeight="1" x14ac:dyDescent="0.25">
      <c r="A985" s="12"/>
      <c r="B985" s="12"/>
      <c r="C985" s="10" t="s">
        <v>338</v>
      </c>
      <c r="D985" s="11"/>
      <c r="E985" s="11"/>
      <c r="F985" s="11"/>
      <c r="G985" s="24">
        <v>14000</v>
      </c>
    </row>
    <row r="986" spans="1:7" ht="41.25" customHeight="1" x14ac:dyDescent="0.25">
      <c r="A986" s="12"/>
      <c r="B986" s="12"/>
      <c r="C986" s="10" t="s">
        <v>339</v>
      </c>
      <c r="D986" s="11"/>
      <c r="E986" s="11"/>
      <c r="F986" s="11"/>
      <c r="G986" s="24">
        <v>13000</v>
      </c>
    </row>
    <row r="987" spans="1:7" ht="41.25" customHeight="1" x14ac:dyDescent="0.25">
      <c r="A987" s="12"/>
      <c r="B987" s="12"/>
      <c r="C987" s="10" t="s">
        <v>340</v>
      </c>
      <c r="D987" s="11"/>
      <c r="E987" s="11"/>
      <c r="F987" s="11"/>
      <c r="G987" s="24">
        <v>12000</v>
      </c>
    </row>
    <row r="988" spans="1:7" ht="41.25" customHeight="1" x14ac:dyDescent="0.25">
      <c r="A988" s="12"/>
      <c r="B988" s="12"/>
      <c r="C988" s="10" t="s">
        <v>341</v>
      </c>
      <c r="D988" s="11"/>
      <c r="E988" s="11"/>
      <c r="F988" s="11"/>
      <c r="G988" s="24">
        <v>16000</v>
      </c>
    </row>
    <row r="989" spans="1:7" ht="53.25" customHeight="1" x14ac:dyDescent="0.25">
      <c r="A989" s="12"/>
      <c r="B989" s="12"/>
      <c r="C989" s="10" t="s">
        <v>342</v>
      </c>
      <c r="D989" s="11"/>
      <c r="E989" s="11"/>
      <c r="F989" s="11"/>
      <c r="G989" s="24">
        <v>5000</v>
      </c>
    </row>
    <row r="990" spans="1:7" ht="41.25" customHeight="1" x14ac:dyDescent="0.25">
      <c r="A990" s="12"/>
      <c r="B990" s="12"/>
      <c r="C990" s="10" t="s">
        <v>343</v>
      </c>
      <c r="D990" s="11"/>
      <c r="E990" s="11"/>
      <c r="F990" s="11"/>
      <c r="G990" s="24">
        <v>10000</v>
      </c>
    </row>
    <row r="991" spans="1:7" ht="41.25" customHeight="1" x14ac:dyDescent="0.25">
      <c r="A991" s="12"/>
      <c r="B991" s="12"/>
      <c r="C991" s="10" t="s">
        <v>344</v>
      </c>
      <c r="D991" s="11"/>
      <c r="E991" s="11"/>
      <c r="F991" s="11"/>
      <c r="G991" s="24">
        <v>9950</v>
      </c>
    </row>
    <row r="992" spans="1:7" ht="41.25" customHeight="1" x14ac:dyDescent="0.25">
      <c r="A992" s="12"/>
      <c r="B992" s="12"/>
      <c r="C992" s="10" t="s">
        <v>345</v>
      </c>
      <c r="D992" s="11"/>
      <c r="E992" s="11"/>
      <c r="F992" s="11"/>
      <c r="G992" s="24">
        <v>8400</v>
      </c>
    </row>
    <row r="993" spans="1:7" ht="36" customHeight="1" x14ac:dyDescent="0.25">
      <c r="A993" s="12" t="s">
        <v>252</v>
      </c>
      <c r="B993" s="12" t="s">
        <v>61</v>
      </c>
      <c r="C993" s="5" t="s">
        <v>255</v>
      </c>
      <c r="D993" s="86">
        <v>0</v>
      </c>
      <c r="E993" s="86">
        <v>582394</v>
      </c>
      <c r="F993" s="86">
        <v>679463</v>
      </c>
      <c r="G993" s="86">
        <v>1941320</v>
      </c>
    </row>
    <row r="994" spans="1:7" x14ac:dyDescent="0.25">
      <c r="A994" s="12"/>
      <c r="B994" s="12"/>
      <c r="C994" s="9" t="s">
        <v>17</v>
      </c>
      <c r="D994" s="22"/>
      <c r="E994" s="22"/>
      <c r="F994" s="22"/>
      <c r="G994" s="22"/>
    </row>
    <row r="995" spans="1:7" ht="24.75" customHeight="1" x14ac:dyDescent="0.25">
      <c r="A995" s="12"/>
      <c r="B995" s="12"/>
      <c r="C995" s="33" t="s">
        <v>92</v>
      </c>
      <c r="D995" s="87">
        <v>0</v>
      </c>
      <c r="E995" s="87">
        <v>582394</v>
      </c>
      <c r="F995" s="87">
        <v>679463</v>
      </c>
      <c r="G995" s="87">
        <v>1941320</v>
      </c>
    </row>
    <row r="996" spans="1:7" ht="20.25" customHeight="1" x14ac:dyDescent="0.25">
      <c r="A996" s="12"/>
      <c r="B996" s="12"/>
      <c r="C996" s="9" t="s">
        <v>298</v>
      </c>
      <c r="D996" s="18"/>
      <c r="E996" s="18"/>
      <c r="F996" s="18"/>
      <c r="G996" s="18"/>
    </row>
    <row r="997" spans="1:7" ht="39" customHeight="1" x14ac:dyDescent="0.25">
      <c r="A997" s="12"/>
      <c r="B997" s="12"/>
      <c r="C997" s="10" t="s">
        <v>346</v>
      </c>
      <c r="D997" s="18"/>
      <c r="E997" s="18">
        <v>582394</v>
      </c>
      <c r="F997" s="18">
        <v>679463</v>
      </c>
      <c r="G997" s="18">
        <v>1941320</v>
      </c>
    </row>
    <row r="998" spans="1:7" ht="39.75" customHeight="1" x14ac:dyDescent="0.25">
      <c r="A998" s="12" t="s">
        <v>252</v>
      </c>
      <c r="B998" s="12" t="s">
        <v>15</v>
      </c>
      <c r="C998" s="5" t="s">
        <v>256</v>
      </c>
      <c r="D998" s="86">
        <v>30309.599999999999</v>
      </c>
      <c r="E998" s="86">
        <v>30309.599999999999</v>
      </c>
      <c r="F998" s="86">
        <v>30309.599999999999</v>
      </c>
      <c r="G998" s="86">
        <v>30309.599999999999</v>
      </c>
    </row>
    <row r="999" spans="1:7" x14ac:dyDescent="0.25">
      <c r="A999" s="12"/>
      <c r="B999" s="12"/>
      <c r="C999" s="9" t="s">
        <v>17</v>
      </c>
      <c r="D999" s="22"/>
      <c r="E999" s="22"/>
      <c r="F999" s="22"/>
      <c r="G999" s="22"/>
    </row>
    <row r="1000" spans="1:7" ht="26.25" customHeight="1" x14ac:dyDescent="0.25">
      <c r="A1000" s="12"/>
      <c r="B1000" s="12"/>
      <c r="C1000" s="88" t="s">
        <v>92</v>
      </c>
      <c r="D1000" s="87">
        <v>30309.599999999999</v>
      </c>
      <c r="E1000" s="87">
        <v>30309.599999999999</v>
      </c>
      <c r="F1000" s="87">
        <v>30309.599999999999</v>
      </c>
      <c r="G1000" s="87">
        <v>30309.599999999999</v>
      </c>
    </row>
    <row r="1001" spans="1:7" x14ac:dyDescent="0.25">
      <c r="A1001" s="12"/>
      <c r="B1001" s="12"/>
      <c r="C1001" s="6" t="s">
        <v>257</v>
      </c>
      <c r="D1001" s="7">
        <v>5884.2</v>
      </c>
      <c r="E1001" s="7">
        <v>11028.2</v>
      </c>
      <c r="F1001" s="7">
        <v>14968.2</v>
      </c>
      <c r="G1001" s="7">
        <v>19389.2</v>
      </c>
    </row>
    <row r="1002" spans="1:7" x14ac:dyDescent="0.25">
      <c r="A1002" s="12"/>
      <c r="B1002" s="12"/>
      <c r="C1002" s="5" t="s">
        <v>13</v>
      </c>
      <c r="D1002" s="22"/>
      <c r="E1002" s="22"/>
      <c r="F1002" s="22"/>
      <c r="G1002" s="22"/>
    </row>
    <row r="1003" spans="1:7" ht="33" x14ac:dyDescent="0.25">
      <c r="A1003" s="12" t="s">
        <v>258</v>
      </c>
      <c r="B1003" s="12" t="s">
        <v>15</v>
      </c>
      <c r="C1003" s="5" t="s">
        <v>259</v>
      </c>
      <c r="D1003" s="8">
        <v>5884.2</v>
      </c>
      <c r="E1003" s="8">
        <v>11028.2</v>
      </c>
      <c r="F1003" s="8">
        <v>14968.2</v>
      </c>
      <c r="G1003" s="8">
        <v>19389.2</v>
      </c>
    </row>
    <row r="1004" spans="1:7" x14ac:dyDescent="0.25">
      <c r="A1004" s="12"/>
      <c r="B1004" s="12"/>
      <c r="C1004" s="9" t="s">
        <v>17</v>
      </c>
      <c r="D1004" s="22"/>
      <c r="E1004" s="22"/>
      <c r="F1004" s="22"/>
      <c r="G1004" s="22"/>
    </row>
    <row r="1005" spans="1:7" x14ac:dyDescent="0.25">
      <c r="A1005" s="12"/>
      <c r="B1005" s="12"/>
      <c r="C1005" s="10" t="s">
        <v>257</v>
      </c>
      <c r="D1005" s="11">
        <v>5884.2</v>
      </c>
      <c r="E1005" s="11">
        <v>11028.2</v>
      </c>
      <c r="F1005" s="11">
        <v>14968.2</v>
      </c>
      <c r="G1005" s="11">
        <v>19389.2</v>
      </c>
    </row>
    <row r="1006" spans="1:7" x14ac:dyDescent="0.25">
      <c r="A1006" s="12"/>
      <c r="B1006" s="12"/>
      <c r="C1006" s="6" t="s">
        <v>260</v>
      </c>
      <c r="D1006" s="7">
        <v>0</v>
      </c>
      <c r="E1006" s="7">
        <v>35000</v>
      </c>
      <c r="F1006" s="7">
        <v>35000</v>
      </c>
      <c r="G1006" s="7">
        <v>35000</v>
      </c>
    </row>
    <row r="1007" spans="1:7" x14ac:dyDescent="0.25">
      <c r="A1007" s="12"/>
      <c r="B1007" s="12"/>
      <c r="C1007" s="5" t="s">
        <v>13</v>
      </c>
      <c r="D1007" s="22"/>
      <c r="E1007" s="22"/>
      <c r="F1007" s="22"/>
      <c r="G1007" s="22"/>
    </row>
    <row r="1008" spans="1:7" ht="33" x14ac:dyDescent="0.25">
      <c r="A1008" s="12" t="s">
        <v>261</v>
      </c>
      <c r="B1008" s="12" t="s">
        <v>15</v>
      </c>
      <c r="C1008" s="5" t="s">
        <v>262</v>
      </c>
      <c r="D1008" s="8">
        <v>0</v>
      </c>
      <c r="E1008" s="8">
        <v>35000</v>
      </c>
      <c r="F1008" s="8">
        <v>35000</v>
      </c>
      <c r="G1008" s="8">
        <v>35000</v>
      </c>
    </row>
    <row r="1009" spans="1:7" x14ac:dyDescent="0.25">
      <c r="A1009" s="12"/>
      <c r="B1009" s="12"/>
      <c r="C1009" s="9" t="s">
        <v>17</v>
      </c>
      <c r="D1009" s="22"/>
      <c r="E1009" s="22"/>
      <c r="F1009" s="22"/>
      <c r="G1009" s="22"/>
    </row>
    <row r="1010" spans="1:7" x14ac:dyDescent="0.25">
      <c r="A1010" s="12"/>
      <c r="B1010" s="12"/>
      <c r="C1010" s="10" t="s">
        <v>260</v>
      </c>
      <c r="D1010" s="11">
        <v>0</v>
      </c>
      <c r="E1010" s="11">
        <v>35000</v>
      </c>
      <c r="F1010" s="11">
        <v>35000</v>
      </c>
      <c r="G1010" s="11">
        <v>35000</v>
      </c>
    </row>
    <row r="1011" spans="1:7" x14ac:dyDescent="0.25">
      <c r="A1011" s="12"/>
      <c r="B1011" s="12"/>
      <c r="C1011" s="6" t="s">
        <v>263</v>
      </c>
      <c r="D1011" s="7">
        <v>315700</v>
      </c>
      <c r="E1011" s="7">
        <v>695473</v>
      </c>
      <c r="F1011" s="7">
        <v>1211014.7</v>
      </c>
      <c r="G1011" s="7">
        <v>1246014.7</v>
      </c>
    </row>
    <row r="1012" spans="1:7" x14ac:dyDescent="0.25">
      <c r="A1012" s="12"/>
      <c r="B1012" s="12"/>
      <c r="C1012" s="5" t="s">
        <v>13</v>
      </c>
      <c r="D1012" s="22"/>
      <c r="E1012" s="22"/>
      <c r="F1012" s="22"/>
      <c r="G1012" s="22"/>
    </row>
    <row r="1013" spans="1:7" ht="33" x14ac:dyDescent="0.25">
      <c r="A1013" s="12" t="s">
        <v>264</v>
      </c>
      <c r="B1013" s="12" t="s">
        <v>15</v>
      </c>
      <c r="C1013" s="5" t="s">
        <v>265</v>
      </c>
      <c r="D1013" s="8">
        <v>315700</v>
      </c>
      <c r="E1013" s="8">
        <v>695473</v>
      </c>
      <c r="F1013" s="8">
        <v>1211014.7</v>
      </c>
      <c r="G1013" s="8">
        <v>1246014.7</v>
      </c>
    </row>
    <row r="1014" spans="1:7" x14ac:dyDescent="0.25">
      <c r="A1014" s="12"/>
      <c r="B1014" s="12"/>
      <c r="C1014" s="9" t="s">
        <v>17</v>
      </c>
      <c r="D1014" s="22"/>
      <c r="E1014" s="22"/>
      <c r="F1014" s="22"/>
      <c r="G1014" s="22"/>
    </row>
    <row r="1015" spans="1:7" x14ac:dyDescent="0.25">
      <c r="A1015" s="12"/>
      <c r="B1015" s="12"/>
      <c r="C1015" s="10" t="s">
        <v>263</v>
      </c>
      <c r="D1015" s="11">
        <v>315700</v>
      </c>
      <c r="E1015" s="11">
        <v>695473</v>
      </c>
      <c r="F1015" s="11">
        <v>1211014.7</v>
      </c>
      <c r="G1015" s="11">
        <v>1246014.7</v>
      </c>
    </row>
    <row r="1016" spans="1:7" x14ac:dyDescent="0.25">
      <c r="A1016" s="12"/>
      <c r="B1016" s="12"/>
      <c r="C1016" s="6" t="s">
        <v>266</v>
      </c>
      <c r="D1016" s="7">
        <v>1056</v>
      </c>
      <c r="E1016" s="7">
        <v>2376</v>
      </c>
      <c r="F1016" s="7">
        <v>3696</v>
      </c>
      <c r="G1016" s="7">
        <v>5280</v>
      </c>
    </row>
    <row r="1017" spans="1:7" x14ac:dyDescent="0.25">
      <c r="A1017" s="12"/>
      <c r="B1017" s="12"/>
      <c r="C1017" s="5" t="s">
        <v>13</v>
      </c>
      <c r="D1017" s="22"/>
      <c r="E1017" s="22"/>
      <c r="F1017" s="22"/>
      <c r="G1017" s="22"/>
    </row>
    <row r="1018" spans="1:7" ht="33" x14ac:dyDescent="0.25">
      <c r="A1018" s="12" t="s">
        <v>267</v>
      </c>
      <c r="B1018" s="12" t="s">
        <v>15</v>
      </c>
      <c r="C1018" s="5" t="s">
        <v>268</v>
      </c>
      <c r="D1018" s="8">
        <v>1056</v>
      </c>
      <c r="E1018" s="8">
        <v>2376</v>
      </c>
      <c r="F1018" s="8">
        <v>3696</v>
      </c>
      <c r="G1018" s="8">
        <v>5280</v>
      </c>
    </row>
    <row r="1019" spans="1:7" x14ac:dyDescent="0.25">
      <c r="A1019" s="12"/>
      <c r="B1019" s="12"/>
      <c r="C1019" s="9" t="s">
        <v>17</v>
      </c>
      <c r="D1019" s="22"/>
      <c r="E1019" s="22"/>
      <c r="F1019" s="22"/>
      <c r="G1019" s="22"/>
    </row>
    <row r="1020" spans="1:7" x14ac:dyDescent="0.25">
      <c r="A1020" s="12"/>
      <c r="B1020" s="12"/>
      <c r="C1020" s="10" t="s">
        <v>266</v>
      </c>
      <c r="D1020" s="11">
        <v>1056</v>
      </c>
      <c r="E1020" s="11">
        <v>2376</v>
      </c>
      <c r="F1020" s="11">
        <v>3696</v>
      </c>
      <c r="G1020" s="11">
        <v>5280</v>
      </c>
    </row>
    <row r="1021" spans="1:7" x14ac:dyDescent="0.25">
      <c r="A1021" s="12"/>
      <c r="B1021" s="12"/>
      <c r="C1021" s="6" t="s">
        <v>269</v>
      </c>
      <c r="D1021" s="7">
        <v>0</v>
      </c>
      <c r="E1021" s="7">
        <v>7000</v>
      </c>
      <c r="F1021" s="7">
        <v>7000</v>
      </c>
      <c r="G1021" s="7">
        <v>7000</v>
      </c>
    </row>
    <row r="1022" spans="1:7" x14ac:dyDescent="0.25">
      <c r="A1022" s="12"/>
      <c r="B1022" s="12"/>
      <c r="C1022" s="5" t="s">
        <v>13</v>
      </c>
      <c r="D1022" s="22"/>
      <c r="E1022" s="22"/>
      <c r="F1022" s="22"/>
      <c r="G1022" s="22"/>
    </row>
    <row r="1023" spans="1:7" ht="33" x14ac:dyDescent="0.25">
      <c r="A1023" s="12" t="s">
        <v>270</v>
      </c>
      <c r="B1023" s="12" t="s">
        <v>15</v>
      </c>
      <c r="C1023" s="5" t="s">
        <v>271</v>
      </c>
      <c r="D1023" s="8">
        <v>0</v>
      </c>
      <c r="E1023" s="8">
        <v>7000</v>
      </c>
      <c r="F1023" s="8">
        <v>7000</v>
      </c>
      <c r="G1023" s="8">
        <v>7000</v>
      </c>
    </row>
    <row r="1024" spans="1:7" x14ac:dyDescent="0.25">
      <c r="A1024" s="12"/>
      <c r="B1024" s="12"/>
      <c r="C1024" s="9" t="s">
        <v>17</v>
      </c>
      <c r="D1024" s="22"/>
      <c r="E1024" s="22"/>
      <c r="F1024" s="22"/>
      <c r="G1024" s="22"/>
    </row>
    <row r="1025" spans="1:7" x14ac:dyDescent="0.25">
      <c r="A1025" s="12"/>
      <c r="B1025" s="12"/>
      <c r="C1025" s="10" t="s">
        <v>269</v>
      </c>
      <c r="D1025" s="11">
        <v>0</v>
      </c>
      <c r="E1025" s="11">
        <v>7000</v>
      </c>
      <c r="F1025" s="11">
        <v>7000</v>
      </c>
      <c r="G1025" s="11">
        <v>7000</v>
      </c>
    </row>
    <row r="1026" spans="1:7" x14ac:dyDescent="0.25">
      <c r="A1026" s="12"/>
      <c r="B1026" s="12"/>
      <c r="C1026" s="6" t="s">
        <v>272</v>
      </c>
      <c r="D1026" s="7">
        <v>0</v>
      </c>
      <c r="E1026" s="7">
        <v>1845</v>
      </c>
      <c r="F1026" s="7">
        <v>3690</v>
      </c>
      <c r="G1026" s="7">
        <v>3690</v>
      </c>
    </row>
    <row r="1027" spans="1:7" x14ac:dyDescent="0.25">
      <c r="A1027" s="12"/>
      <c r="B1027" s="12"/>
      <c r="C1027" s="5" t="s">
        <v>13</v>
      </c>
      <c r="D1027" s="22"/>
      <c r="E1027" s="22"/>
      <c r="F1027" s="22"/>
      <c r="G1027" s="22"/>
    </row>
    <row r="1028" spans="1:7" ht="33" x14ac:dyDescent="0.25">
      <c r="A1028" s="12" t="s">
        <v>273</v>
      </c>
      <c r="B1028" s="12" t="s">
        <v>15</v>
      </c>
      <c r="C1028" s="5" t="s">
        <v>274</v>
      </c>
      <c r="D1028" s="8">
        <v>0</v>
      </c>
      <c r="E1028" s="8">
        <v>1845</v>
      </c>
      <c r="F1028" s="8">
        <v>3690</v>
      </c>
      <c r="G1028" s="8">
        <v>3690</v>
      </c>
    </row>
    <row r="1029" spans="1:7" x14ac:dyDescent="0.25">
      <c r="A1029" s="12"/>
      <c r="B1029" s="12"/>
      <c r="C1029" s="9" t="s">
        <v>17</v>
      </c>
      <c r="D1029" s="22"/>
      <c r="E1029" s="22"/>
      <c r="F1029" s="22"/>
      <c r="G1029" s="22"/>
    </row>
    <row r="1030" spans="1:7" x14ac:dyDescent="0.25">
      <c r="A1030" s="12"/>
      <c r="B1030" s="12"/>
      <c r="C1030" s="10" t="s">
        <v>272</v>
      </c>
      <c r="D1030" s="11">
        <v>0</v>
      </c>
      <c r="E1030" s="11">
        <v>1845</v>
      </c>
      <c r="F1030" s="11">
        <v>3690</v>
      </c>
      <c r="G1030" s="11">
        <v>3690</v>
      </c>
    </row>
    <row r="1031" spans="1:7" x14ac:dyDescent="0.25">
      <c r="A1031" s="12"/>
      <c r="B1031" s="12"/>
      <c r="C1031" s="6" t="s">
        <v>275</v>
      </c>
      <c r="D1031" s="7">
        <v>0</v>
      </c>
      <c r="E1031" s="7">
        <v>1360</v>
      </c>
      <c r="F1031" s="7">
        <v>1360</v>
      </c>
      <c r="G1031" s="7">
        <v>1360</v>
      </c>
    </row>
    <row r="1032" spans="1:7" x14ac:dyDescent="0.25">
      <c r="A1032" s="12"/>
      <c r="B1032" s="12"/>
      <c r="C1032" s="5" t="s">
        <v>13</v>
      </c>
      <c r="D1032" s="22"/>
      <c r="E1032" s="22"/>
      <c r="F1032" s="22"/>
      <c r="G1032" s="22"/>
    </row>
    <row r="1033" spans="1:7" ht="33" x14ac:dyDescent="0.25">
      <c r="A1033" s="12" t="s">
        <v>276</v>
      </c>
      <c r="B1033" s="12" t="s">
        <v>15</v>
      </c>
      <c r="C1033" s="5" t="s">
        <v>277</v>
      </c>
      <c r="D1033" s="8">
        <v>0</v>
      </c>
      <c r="E1033" s="8">
        <v>1360</v>
      </c>
      <c r="F1033" s="8">
        <v>1360</v>
      </c>
      <c r="G1033" s="8">
        <v>1360</v>
      </c>
    </row>
    <row r="1034" spans="1:7" x14ac:dyDescent="0.25">
      <c r="A1034" s="12"/>
      <c r="B1034" s="12"/>
      <c r="C1034" s="9" t="s">
        <v>17</v>
      </c>
      <c r="D1034" s="22"/>
      <c r="E1034" s="22"/>
      <c r="F1034" s="22"/>
      <c r="G1034" s="22"/>
    </row>
    <row r="1035" spans="1:7" x14ac:dyDescent="0.25">
      <c r="A1035" s="12"/>
      <c r="B1035" s="12"/>
      <c r="C1035" s="10" t="s">
        <v>275</v>
      </c>
      <c r="D1035" s="11">
        <v>0</v>
      </c>
      <c r="E1035" s="11">
        <v>1360</v>
      </c>
      <c r="F1035" s="11">
        <v>1360</v>
      </c>
      <c r="G1035" s="11">
        <v>1360</v>
      </c>
    </row>
    <row r="1036" spans="1:7" x14ac:dyDescent="0.25">
      <c r="A1036" s="12"/>
      <c r="B1036" s="12"/>
      <c r="C1036" s="6" t="s">
        <v>278</v>
      </c>
      <c r="D1036" s="7">
        <v>1800</v>
      </c>
      <c r="E1036" s="7">
        <v>3700</v>
      </c>
      <c r="F1036" s="7">
        <v>3700</v>
      </c>
      <c r="G1036" s="7">
        <v>3700</v>
      </c>
    </row>
    <row r="1037" spans="1:7" x14ac:dyDescent="0.25">
      <c r="A1037" s="12"/>
      <c r="B1037" s="12"/>
      <c r="C1037" s="5" t="s">
        <v>13</v>
      </c>
      <c r="D1037" s="22"/>
      <c r="E1037" s="22"/>
      <c r="F1037" s="22"/>
      <c r="G1037" s="22"/>
    </row>
    <row r="1038" spans="1:7" ht="33" x14ac:dyDescent="0.25">
      <c r="A1038" s="12" t="s">
        <v>279</v>
      </c>
      <c r="B1038" s="12" t="s">
        <v>15</v>
      </c>
      <c r="C1038" s="5" t="s">
        <v>280</v>
      </c>
      <c r="D1038" s="8">
        <v>1800</v>
      </c>
      <c r="E1038" s="8">
        <v>3700</v>
      </c>
      <c r="F1038" s="8">
        <v>3700</v>
      </c>
      <c r="G1038" s="8">
        <v>3700</v>
      </c>
    </row>
    <row r="1039" spans="1:7" x14ac:dyDescent="0.25">
      <c r="A1039" s="12"/>
      <c r="B1039" s="12"/>
      <c r="C1039" s="9" t="s">
        <v>17</v>
      </c>
      <c r="D1039" s="22"/>
      <c r="E1039" s="22"/>
      <c r="F1039" s="22"/>
      <c r="G1039" s="22"/>
    </row>
    <row r="1040" spans="1:7" x14ac:dyDescent="0.25">
      <c r="A1040" s="12"/>
      <c r="B1040" s="12"/>
      <c r="C1040" s="10" t="s">
        <v>278</v>
      </c>
      <c r="D1040" s="11">
        <v>1800</v>
      </c>
      <c r="E1040" s="11">
        <v>3700</v>
      </c>
      <c r="F1040" s="11">
        <v>3700</v>
      </c>
      <c r="G1040" s="11">
        <v>3700</v>
      </c>
    </row>
    <row r="1041" spans="1:7" x14ac:dyDescent="0.25">
      <c r="A1041" s="12"/>
      <c r="B1041" s="12"/>
      <c r="C1041" s="6" t="s">
        <v>281</v>
      </c>
      <c r="D1041" s="7">
        <v>6150</v>
      </c>
      <c r="E1041" s="7">
        <v>6150</v>
      </c>
      <c r="F1041" s="7">
        <v>6150</v>
      </c>
      <c r="G1041" s="7">
        <v>6150</v>
      </c>
    </row>
    <row r="1042" spans="1:7" x14ac:dyDescent="0.25">
      <c r="A1042" s="12"/>
      <c r="B1042" s="12"/>
      <c r="C1042" s="5" t="s">
        <v>13</v>
      </c>
      <c r="D1042" s="22"/>
      <c r="E1042" s="22"/>
      <c r="F1042" s="22"/>
      <c r="G1042" s="22"/>
    </row>
    <row r="1043" spans="1:7" ht="33" x14ac:dyDescent="0.25">
      <c r="A1043" s="12" t="s">
        <v>282</v>
      </c>
      <c r="B1043" s="12" t="s">
        <v>15</v>
      </c>
      <c r="C1043" s="5" t="s">
        <v>283</v>
      </c>
      <c r="D1043" s="8">
        <v>6150</v>
      </c>
      <c r="E1043" s="8">
        <v>6150</v>
      </c>
      <c r="F1043" s="8">
        <v>6150</v>
      </c>
      <c r="G1043" s="8">
        <v>6150</v>
      </c>
    </row>
    <row r="1044" spans="1:7" x14ac:dyDescent="0.25">
      <c r="A1044" s="12"/>
      <c r="B1044" s="12"/>
      <c r="C1044" s="9" t="s">
        <v>17</v>
      </c>
      <c r="D1044" s="22"/>
      <c r="E1044" s="22"/>
      <c r="F1044" s="22"/>
      <c r="G1044" s="22"/>
    </row>
    <row r="1045" spans="1:7" x14ac:dyDescent="0.25">
      <c r="A1045" s="12"/>
      <c r="B1045" s="12"/>
      <c r="C1045" s="10" t="s">
        <v>281</v>
      </c>
      <c r="D1045" s="11">
        <v>6150</v>
      </c>
      <c r="E1045" s="11">
        <v>6150</v>
      </c>
      <c r="F1045" s="11">
        <v>6150</v>
      </c>
      <c r="G1045" s="11">
        <v>6150</v>
      </c>
    </row>
    <row r="1046" spans="1:7" x14ac:dyDescent="0.25">
      <c r="A1046" s="12"/>
      <c r="B1046" s="12"/>
      <c r="C1046" s="6" t="s">
        <v>284</v>
      </c>
      <c r="D1046" s="7">
        <v>3000</v>
      </c>
      <c r="E1046" s="7">
        <v>3000</v>
      </c>
      <c r="F1046" s="7">
        <v>3000</v>
      </c>
      <c r="G1046" s="7">
        <v>3000</v>
      </c>
    </row>
    <row r="1047" spans="1:7" x14ac:dyDescent="0.25">
      <c r="A1047" s="12"/>
      <c r="B1047" s="12"/>
      <c r="C1047" s="5" t="s">
        <v>13</v>
      </c>
      <c r="D1047" s="22"/>
      <c r="E1047" s="22"/>
      <c r="F1047" s="22"/>
      <c r="G1047" s="22"/>
    </row>
    <row r="1048" spans="1:7" ht="33" x14ac:dyDescent="0.25">
      <c r="A1048" s="12" t="s">
        <v>285</v>
      </c>
      <c r="B1048" s="12" t="s">
        <v>15</v>
      </c>
      <c r="C1048" s="5" t="s">
        <v>286</v>
      </c>
      <c r="D1048" s="8">
        <v>3000</v>
      </c>
      <c r="E1048" s="8">
        <v>3000</v>
      </c>
      <c r="F1048" s="8">
        <v>3000</v>
      </c>
      <c r="G1048" s="8">
        <v>3000</v>
      </c>
    </row>
    <row r="1049" spans="1:7" x14ac:dyDescent="0.25">
      <c r="A1049" s="12"/>
      <c r="B1049" s="12"/>
      <c r="C1049" s="9" t="s">
        <v>17</v>
      </c>
      <c r="D1049" s="22"/>
      <c r="E1049" s="22"/>
      <c r="F1049" s="22"/>
      <c r="G1049" s="22"/>
    </row>
    <row r="1050" spans="1:7" x14ac:dyDescent="0.25">
      <c r="A1050" s="12"/>
      <c r="B1050" s="12"/>
      <c r="C1050" s="10" t="s">
        <v>284</v>
      </c>
      <c r="D1050" s="11">
        <v>3000</v>
      </c>
      <c r="E1050" s="11">
        <v>3000</v>
      </c>
      <c r="F1050" s="11">
        <v>3000</v>
      </c>
      <c r="G1050" s="11">
        <v>3000</v>
      </c>
    </row>
    <row r="1051" spans="1:7" x14ac:dyDescent="0.25">
      <c r="A1051" s="12"/>
      <c r="B1051" s="12"/>
      <c r="C1051" s="6" t="s">
        <v>287</v>
      </c>
      <c r="D1051" s="7">
        <v>1349</v>
      </c>
      <c r="E1051" s="7">
        <v>2698</v>
      </c>
      <c r="F1051" s="7">
        <v>5396</v>
      </c>
      <c r="G1051" s="7">
        <v>5396</v>
      </c>
    </row>
    <row r="1052" spans="1:7" x14ac:dyDescent="0.25">
      <c r="A1052" s="12"/>
      <c r="B1052" s="12"/>
      <c r="C1052" s="5" t="s">
        <v>13</v>
      </c>
      <c r="D1052" s="22"/>
      <c r="E1052" s="22"/>
      <c r="F1052" s="22"/>
      <c r="G1052" s="22"/>
    </row>
    <row r="1053" spans="1:7" ht="33" x14ac:dyDescent="0.25">
      <c r="A1053" s="12" t="s">
        <v>288</v>
      </c>
      <c r="B1053" s="12" t="s">
        <v>15</v>
      </c>
      <c r="C1053" s="5" t="s">
        <v>289</v>
      </c>
      <c r="D1053" s="8">
        <v>1349</v>
      </c>
      <c r="E1053" s="8">
        <v>2698</v>
      </c>
      <c r="F1053" s="8">
        <v>5396</v>
      </c>
      <c r="G1053" s="8">
        <v>5396</v>
      </c>
    </row>
    <row r="1054" spans="1:7" x14ac:dyDescent="0.25">
      <c r="A1054" s="12"/>
      <c r="B1054" s="12"/>
      <c r="C1054" s="9" t="s">
        <v>17</v>
      </c>
      <c r="D1054" s="22"/>
      <c r="E1054" s="22"/>
      <c r="F1054" s="22"/>
      <c r="G1054" s="22"/>
    </row>
    <row r="1055" spans="1:7" x14ac:dyDescent="0.25">
      <c r="A1055" s="12"/>
      <c r="B1055" s="12"/>
      <c r="C1055" s="10" t="s">
        <v>287</v>
      </c>
      <c r="D1055" s="11">
        <v>1349</v>
      </c>
      <c r="E1055" s="11">
        <v>2698</v>
      </c>
      <c r="F1055" s="11">
        <v>5396</v>
      </c>
      <c r="G1055" s="11">
        <v>5396</v>
      </c>
    </row>
    <row r="1056" spans="1:7" x14ac:dyDescent="0.25">
      <c r="A1056" s="12"/>
      <c r="B1056" s="12"/>
      <c r="C1056" s="6" t="s">
        <v>290</v>
      </c>
      <c r="D1056" s="7">
        <v>500</v>
      </c>
      <c r="E1056" s="7">
        <v>1125</v>
      </c>
      <c r="F1056" s="7">
        <v>1750</v>
      </c>
      <c r="G1056" s="7">
        <v>2500</v>
      </c>
    </row>
    <row r="1057" spans="1:7" x14ac:dyDescent="0.25">
      <c r="A1057" s="12"/>
      <c r="B1057" s="12"/>
      <c r="C1057" s="5" t="s">
        <v>13</v>
      </c>
      <c r="D1057" s="22"/>
      <c r="E1057" s="22"/>
      <c r="F1057" s="22"/>
      <c r="G1057" s="22"/>
    </row>
    <row r="1058" spans="1:7" ht="33" x14ac:dyDescent="0.25">
      <c r="A1058" s="12" t="s">
        <v>291</v>
      </c>
      <c r="B1058" s="12" t="s">
        <v>15</v>
      </c>
      <c r="C1058" s="5" t="s">
        <v>292</v>
      </c>
      <c r="D1058" s="8">
        <v>500</v>
      </c>
      <c r="E1058" s="8">
        <v>1125</v>
      </c>
      <c r="F1058" s="8">
        <v>1750</v>
      </c>
      <c r="G1058" s="8">
        <v>2500</v>
      </c>
    </row>
    <row r="1059" spans="1:7" x14ac:dyDescent="0.25">
      <c r="A1059" s="12"/>
      <c r="B1059" s="12"/>
      <c r="C1059" s="9" t="s">
        <v>17</v>
      </c>
      <c r="D1059" s="22"/>
      <c r="E1059" s="22"/>
      <c r="F1059" s="22"/>
      <c r="G1059" s="22"/>
    </row>
    <row r="1060" spans="1:7" x14ac:dyDescent="0.25">
      <c r="A1060" s="12"/>
      <c r="B1060" s="12"/>
      <c r="C1060" s="10" t="s">
        <v>290</v>
      </c>
      <c r="D1060" s="11">
        <v>500</v>
      </c>
      <c r="E1060" s="11">
        <v>1125</v>
      </c>
      <c r="F1060" s="11">
        <v>1750</v>
      </c>
      <c r="G1060" s="11">
        <v>2500</v>
      </c>
    </row>
    <row r="1061" spans="1:7" x14ac:dyDescent="0.25">
      <c r="A1061" s="12"/>
      <c r="B1061" s="12"/>
      <c r="C1061" s="6" t="s">
        <v>65</v>
      </c>
      <c r="D1061" s="7">
        <v>3000000</v>
      </c>
      <c r="E1061" s="7">
        <v>6000000</v>
      </c>
      <c r="F1061" s="7">
        <v>9000000</v>
      </c>
      <c r="G1061" s="7">
        <v>13635064.800000001</v>
      </c>
    </row>
    <row r="1062" spans="1:7" x14ac:dyDescent="0.25">
      <c r="A1062" s="12"/>
      <c r="B1062" s="12"/>
      <c r="C1062" s="5" t="s">
        <v>13</v>
      </c>
      <c r="D1062" s="22"/>
      <c r="E1062" s="22"/>
      <c r="F1062" s="22"/>
      <c r="G1062" s="22"/>
    </row>
    <row r="1063" spans="1:7" x14ac:dyDescent="0.25">
      <c r="A1063" s="12" t="s">
        <v>293</v>
      </c>
      <c r="B1063" s="12" t="s">
        <v>294</v>
      </c>
      <c r="C1063" s="5" t="s">
        <v>295</v>
      </c>
      <c r="D1063" s="8">
        <v>3000000</v>
      </c>
      <c r="E1063" s="8">
        <v>6000000</v>
      </c>
      <c r="F1063" s="8">
        <v>9000000</v>
      </c>
      <c r="G1063" s="8">
        <v>13635064.800000001</v>
      </c>
    </row>
    <row r="1064" spans="1:7" x14ac:dyDescent="0.25">
      <c r="A1064" s="12"/>
      <c r="B1064" s="12"/>
      <c r="C1064" s="9" t="s">
        <v>17</v>
      </c>
      <c r="D1064" s="22"/>
      <c r="E1064" s="22"/>
      <c r="F1064" s="22"/>
      <c r="G1064" s="22"/>
    </row>
    <row r="1065" spans="1:7" x14ac:dyDescent="0.25">
      <c r="A1065" s="12"/>
      <c r="B1065" s="12"/>
      <c r="C1065" s="10" t="s">
        <v>65</v>
      </c>
      <c r="D1065" s="11">
        <v>3000000</v>
      </c>
      <c r="E1065" s="11">
        <v>6000000</v>
      </c>
      <c r="F1065" s="11">
        <v>9000000</v>
      </c>
      <c r="G1065" s="11">
        <v>13635064.800000001</v>
      </c>
    </row>
  </sheetData>
  <mergeCells count="78">
    <mergeCell ref="A2:G2"/>
    <mergeCell ref="A3:G3"/>
    <mergeCell ref="A4:B4"/>
    <mergeCell ref="C4:C5"/>
    <mergeCell ref="D4:D5"/>
    <mergeCell ref="E4:E5"/>
    <mergeCell ref="F4:F5"/>
    <mergeCell ref="G4:G5"/>
    <mergeCell ref="A338:A345"/>
    <mergeCell ref="B338:B345"/>
    <mergeCell ref="A349:A350"/>
    <mergeCell ref="B349:B350"/>
    <mergeCell ref="A385:A388"/>
    <mergeCell ref="B385:B388"/>
    <mergeCell ref="A394:A398"/>
    <mergeCell ref="B394:B398"/>
    <mergeCell ref="A404:A406"/>
    <mergeCell ref="B404:B406"/>
    <mergeCell ref="A408:A410"/>
    <mergeCell ref="B408:B410"/>
    <mergeCell ref="A418:A419"/>
    <mergeCell ref="B418:B419"/>
    <mergeCell ref="A421:A424"/>
    <mergeCell ref="B421:B424"/>
    <mergeCell ref="A428:A429"/>
    <mergeCell ref="B428:B429"/>
    <mergeCell ref="A433:A434"/>
    <mergeCell ref="B433:B434"/>
    <mergeCell ref="A442:A443"/>
    <mergeCell ref="B442:B443"/>
    <mergeCell ref="A452:A453"/>
    <mergeCell ref="A492:A493"/>
    <mergeCell ref="B492:B493"/>
    <mergeCell ref="A495:A496"/>
    <mergeCell ref="B495:B496"/>
    <mergeCell ref="A529:A530"/>
    <mergeCell ref="B529:B530"/>
    <mergeCell ref="A548:A549"/>
    <mergeCell ref="A567:A568"/>
    <mergeCell ref="B567:B568"/>
    <mergeCell ref="A596:A597"/>
    <mergeCell ref="B596:B597"/>
    <mergeCell ref="A603:A606"/>
    <mergeCell ref="A608:A610"/>
    <mergeCell ref="A614:A615"/>
    <mergeCell ref="A628:A632"/>
    <mergeCell ref="B628:B632"/>
    <mergeCell ref="A634:A637"/>
    <mergeCell ref="A640:A646"/>
    <mergeCell ref="A672:A677"/>
    <mergeCell ref="A679:A687"/>
    <mergeCell ref="B679:B687"/>
    <mergeCell ref="A699:A700"/>
    <mergeCell ref="A702:A703"/>
    <mergeCell ref="A707:A708"/>
    <mergeCell ref="B707:B708"/>
    <mergeCell ref="A714:A718"/>
    <mergeCell ref="B714:B718"/>
    <mergeCell ref="A728:A729"/>
    <mergeCell ref="B728:B729"/>
    <mergeCell ref="A733:A737"/>
    <mergeCell ref="B733:B737"/>
    <mergeCell ref="A739:A744"/>
    <mergeCell ref="B739:B744"/>
    <mergeCell ref="B795:B805"/>
    <mergeCell ref="A748:A749"/>
    <mergeCell ref="B748:B749"/>
    <mergeCell ref="A757:A758"/>
    <mergeCell ref="A760:A762"/>
    <mergeCell ref="A766:A768"/>
    <mergeCell ref="A807:A809"/>
    <mergeCell ref="A811:A813"/>
    <mergeCell ref="A817:A822"/>
    <mergeCell ref="A826:A833"/>
    <mergeCell ref="A771:A773"/>
    <mergeCell ref="A778:A783"/>
    <mergeCell ref="A790:A793"/>
    <mergeCell ref="A795:A805"/>
  </mergeCells>
  <pageMargins left="0.75" right="0.75" top="1" bottom="1" header="0.5" footer="0.5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Կապիտալ - եռամսյակ</vt:lpstr>
      <vt:lpstr>'Կապիտալ - եռամսյակ'!Print_Area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Artak Karapetyan</dc:creator>
  <cp:lastModifiedBy>Arpine Yolchyan</cp:lastModifiedBy>
  <dcterms:created xsi:type="dcterms:W3CDTF">2024-12-20T06:09:21Z</dcterms:created>
  <dcterms:modified xsi:type="dcterms:W3CDTF">2024-12-26T10:37:48Z</dcterms:modified>
</cp:coreProperties>
</file>