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2024 BUDGET\VERGNAKAN ORENQ BACATRAGIR\ORENQ HAVELVACNER\"/>
    </mc:Choice>
  </mc:AlternateContent>
  <xr:revisionPtr revIDLastSave="0" documentId="13_ncr:1_{225EC39C-CD9E-4188-BE10-DB6F90D8EA0B}" xr6:coauthVersionLast="47" xr6:coauthVersionMax="47" xr10:uidLastSave="{00000000-0000-0000-0000-000000000000}"/>
  <bookViews>
    <workbookView xWindow="-120" yWindow="-120" windowWidth="29040" windowHeight="15840" tabRatio="456" xr2:uid="{00000000-000D-0000-FFFF-FFFF00000000}"/>
  </bookViews>
  <sheets>
    <sheet name="hav.3" sheetId="34" r:id="rId1"/>
    <sheet name="hav.3-1.1" sheetId="29" r:id="rId2"/>
    <sheet name="hav.3-1.1.1" sheetId="31" r:id="rId3"/>
    <sheet name="hav.3-1.1.1.1" sheetId="32" r:id="rId4"/>
  </sheets>
  <externalReferences>
    <externalReference r:id="rId5"/>
  </externalReferences>
  <definedNames>
    <definedName name="BOP" localSheetId="0">#REF!</definedName>
    <definedName name="BOP">#REF!</definedName>
    <definedName name="BOPfoot" localSheetId="0">#REF!</definedName>
    <definedName name="BOPfoot">#REF!</definedName>
    <definedName name="cv">[1]Year!$G$2</definedName>
    <definedName name="DebtCG" localSheetId="0">#REF!</definedName>
    <definedName name="DebtCG">#REF!</definedName>
    <definedName name="DebtGG" localSheetId="0">#REF!</definedName>
    <definedName name="DebtGG">#REF!</definedName>
    <definedName name="G0">#REF!</definedName>
    <definedName name="MonExo" localSheetId="0">#REF!</definedName>
    <definedName name="MonExo">#REF!</definedName>
    <definedName name="MonGrow" localSheetId="0">#REF!</definedName>
    <definedName name="MonGrow">#REF!</definedName>
    <definedName name="_xlnm.Print_Area" localSheetId="1">'hav.3-1.1'!$A$1:$E$95</definedName>
    <definedName name="_xlnm.Print_Area" localSheetId="2">'hav.3-1.1.1'!$A$1:$F$69</definedName>
    <definedName name="_xlnm.Print_Titles" localSheetId="1">'hav.3-1.1'!$6:$8</definedName>
    <definedName name="_xlnm.Print_Titles" localSheetId="2">'hav.3-1.1.1'!$5:$7</definedName>
    <definedName name="RealExo" localSheetId="0">#REF!</definedName>
    <definedName name="RealExo">#REF!</definedName>
    <definedName name="RealPercent" localSheetId="0">#REF!</definedName>
    <definedName name="RealPercent">#REF!</definedName>
    <definedName name="sv">#REF!</definedName>
    <definedName name="T0">#REF!</definedName>
    <definedName name="Table_2._Turkey__Exogenous_assumptions" localSheetId="0">#REF!</definedName>
    <definedName name="Table_2._Turkey__Exogenous_assumptions">#REF!</definedName>
    <definedName name="vc">[1]Year!$G$13</definedName>
    <definedName name="vlom" localSheetId="0">#REF!</definedName>
    <definedName name="vlom">#REF!</definedName>
    <definedName name="vs">#REF!</definedName>
    <definedName name="Z_248BE2BA_E445_11D3_BFE0_00003960F508_.wvu.Cols" localSheetId="0">#REF!</definedName>
    <definedName name="Z_248BE2BA_E445_11D3_BFE0_00003960F508_.wvu.Cols">#REF!</definedName>
    <definedName name="դդֆդ">#REF!</definedName>
    <definedName name="վարի">#REF!</definedName>
    <definedName name="տնտ">#REF!</definedName>
  </definedNames>
  <calcPr calcId="191029"/>
  <customWorkbookViews>
    <customWorkbookView name="Ruzanna Gabrielyan - Personal View" guid="{7DC48BE1-46DF-4852-90F0-C5EC3EE8E643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Ani Mirzoyan - Personal View" guid="{C54F9C0E-39F6-41BE-ACA3-D66F274E6229}" mergeInterval="0" personalView="1" maximized="1" xWindow="-8" yWindow="-8" windowWidth="1936" windowHeight="1056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Angelina Atayan - Personal View" guid="{C63B5708-9D70-4A3B-B0E6-91FD62F7678E}" mergeInterval="0" personalView="1" maximized="1" windowWidth="1677" windowHeight="744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Vardan Avetisyan - Personal View" guid="{4669A452-B49C-4E66-BCF4-3205BEE853C9}" mergeInterval="0" personalView="1" maximized="1" xWindow="-8" yWindow="-8" windowWidth="1936" windowHeight="1056" activeSheetId="1"/>
    <customWorkbookView name="Haykuhi Kamendatyan - Personal View" guid="{91DAA1B8-3B54-4756-95BF-A0A50DD34341}" mergeInterval="0" personalView="1" maximized="1" windowWidth="1916" windowHeight="854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User - Personal View" guid="{8657F7B9-B475-474C-AFC3-99318488A4D6}" mergeInterval="0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9" l="1"/>
  <c r="E10" i="29" s="1"/>
  <c r="E23" i="29"/>
  <c r="E29" i="29"/>
  <c r="B49" i="34" l="1"/>
  <c r="E96" i="29" l="1"/>
  <c r="E90" i="29"/>
  <c r="E84" i="29" s="1"/>
  <c r="B47" i="34" l="1"/>
  <c r="B66" i="34" l="1"/>
  <c r="B62" i="34"/>
  <c r="B54" i="34"/>
  <c r="B24" i="34"/>
  <c r="B13" i="34"/>
  <c r="B12" i="34" s="1"/>
  <c r="B10" i="34" s="1"/>
  <c r="B20" i="34" l="1"/>
  <c r="B17" i="34" s="1"/>
  <c r="B69" i="34"/>
  <c r="B65" i="34" s="1"/>
  <c r="B58" i="34"/>
  <c r="B52" i="34" l="1"/>
  <c r="B60" i="34"/>
  <c r="B8" i="34"/>
  <c r="B50" i="34" l="1"/>
  <c r="B6" i="34" s="1"/>
  <c r="D69" i="31" l="1"/>
  <c r="F68" i="31"/>
  <c r="F67" i="31" s="1"/>
  <c r="F66" i="31" s="1"/>
  <c r="F62" i="31" s="1"/>
  <c r="F64" i="31" s="1"/>
  <c r="E68" i="31"/>
  <c r="D65" i="31"/>
  <c r="D63" i="31"/>
  <c r="D68" i="31" l="1"/>
  <c r="E67" i="31"/>
  <c r="D67" i="31" s="1"/>
  <c r="E66" i="31" l="1"/>
  <c r="E62" i="31" s="1"/>
  <c r="D66" i="31" l="1"/>
  <c r="E64" i="31"/>
  <c r="D64" i="31" s="1"/>
  <c r="D62" i="31"/>
  <c r="E78" i="29" s="1"/>
  <c r="D61" i="31" l="1"/>
  <c r="F60" i="31"/>
  <c r="E60" i="31"/>
  <c r="E59" i="31" s="1"/>
  <c r="D57" i="31"/>
  <c r="D55" i="31"/>
  <c r="D53" i="31"/>
  <c r="F52" i="31"/>
  <c r="F51" i="31" s="1"/>
  <c r="F50" i="31" s="1"/>
  <c r="F46" i="31" s="1"/>
  <c r="F48" i="31" s="1"/>
  <c r="E52" i="31"/>
  <c r="D49" i="31"/>
  <c r="D47" i="31"/>
  <c r="D45" i="31"/>
  <c r="F44" i="31"/>
  <c r="E44" i="31"/>
  <c r="E43" i="31" s="1"/>
  <c r="D41" i="31"/>
  <c r="D39" i="31"/>
  <c r="D36" i="31"/>
  <c r="F35" i="31"/>
  <c r="E35" i="31"/>
  <c r="E34" i="31" s="1"/>
  <c r="D32" i="31"/>
  <c r="D30" i="31"/>
  <c r="D28" i="31"/>
  <c r="F27" i="31"/>
  <c r="F26" i="31" s="1"/>
  <c r="F25" i="31" s="1"/>
  <c r="F21" i="31" s="1"/>
  <c r="E27" i="31"/>
  <c r="E26" i="31" s="1"/>
  <c r="D24" i="31"/>
  <c r="D22" i="31"/>
  <c r="D19" i="31"/>
  <c r="F18" i="31"/>
  <c r="F17" i="31" s="1"/>
  <c r="F16" i="31" s="1"/>
  <c r="F12" i="31" s="1"/>
  <c r="F14" i="31" s="1"/>
  <c r="E18" i="31"/>
  <c r="D15" i="31"/>
  <c r="D13" i="31"/>
  <c r="D60" i="31" l="1"/>
  <c r="D27" i="31"/>
  <c r="D44" i="31"/>
  <c r="F11" i="31"/>
  <c r="F59" i="31"/>
  <c r="F58" i="31" s="1"/>
  <c r="F54" i="31" s="1"/>
  <c r="F56" i="31" s="1"/>
  <c r="F43" i="31"/>
  <c r="F42" i="31" s="1"/>
  <c r="F38" i="31" s="1"/>
  <c r="F23" i="31"/>
  <c r="D18" i="31"/>
  <c r="E17" i="31"/>
  <c r="D35" i="31"/>
  <c r="F34" i="31"/>
  <c r="F33" i="31" s="1"/>
  <c r="F29" i="31" s="1"/>
  <c r="F31" i="31" s="1"/>
  <c r="E42" i="31"/>
  <c r="E58" i="31"/>
  <c r="D52" i="31"/>
  <c r="E51" i="31"/>
  <c r="E25" i="31"/>
  <c r="D26" i="31"/>
  <c r="E33" i="31"/>
  <c r="F40" i="31" l="1"/>
  <c r="F37" i="31"/>
  <c r="F20" i="31"/>
  <c r="F10" i="31" s="1"/>
  <c r="D59" i="31"/>
  <c r="D43" i="31"/>
  <c r="D34" i="31"/>
  <c r="D42" i="31"/>
  <c r="E38" i="31"/>
  <c r="E16" i="31"/>
  <c r="D17" i="31"/>
  <c r="E21" i="31"/>
  <c r="D25" i="31"/>
  <c r="E29" i="31"/>
  <c r="D33" i="31"/>
  <c r="E50" i="31"/>
  <c r="D51" i="31"/>
  <c r="D58" i="31"/>
  <c r="E54" i="31"/>
  <c r="E20" i="31" l="1"/>
  <c r="E31" i="31"/>
  <c r="D31" i="31" s="1"/>
  <c r="D29" i="31"/>
  <c r="E52" i="29" s="1"/>
  <c r="E46" i="31"/>
  <c r="E37" i="31" s="1"/>
  <c r="D50" i="31"/>
  <c r="E23" i="31"/>
  <c r="D23" i="31" s="1"/>
  <c r="D21" i="31"/>
  <c r="E48" i="29" s="1"/>
  <c r="D20" i="31"/>
  <c r="E12" i="31"/>
  <c r="D16" i="31"/>
  <c r="D54" i="31"/>
  <c r="E68" i="29" s="1"/>
  <c r="E56" i="31"/>
  <c r="D56" i="31" s="1"/>
  <c r="D38" i="31"/>
  <c r="E60" i="29" s="1"/>
  <c r="E40" i="31"/>
  <c r="D40" i="31" s="1"/>
  <c r="E44" i="29" l="1"/>
  <c r="F8" i="31"/>
  <c r="E11" i="31"/>
  <c r="E10" i="31" s="1"/>
  <c r="D10" i="31" s="1"/>
  <c r="E14" i="31"/>
  <c r="D14" i="31" s="1"/>
  <c r="D12" i="31"/>
  <c r="E48" i="31"/>
  <c r="D48" i="31" s="1"/>
  <c r="D46" i="31"/>
  <c r="E64" i="29" s="1"/>
  <c r="D37" i="31"/>
  <c r="E40" i="29" l="1"/>
  <c r="E36" i="29" s="1"/>
  <c r="D11" i="31"/>
  <c r="E8" i="31" l="1"/>
  <c r="D8" i="31" s="1"/>
  <c r="D17" i="32" l="1"/>
  <c r="D16" i="32" s="1"/>
  <c r="D15" i="32" s="1"/>
  <c r="D11" i="32" s="1"/>
  <c r="D10" i="32" l="1"/>
  <c r="D9" i="32" s="1"/>
  <c r="E73" i="29" s="1"/>
  <c r="E56" i="29" s="1"/>
  <c r="E8" i="29" s="1"/>
  <c r="D13" i="32"/>
  <c r="D7" i="32" l="1"/>
</calcChain>
</file>

<file path=xl/sharedStrings.xml><?xml version="1.0" encoding="utf-8"?>
<sst xmlns="http://schemas.openxmlformats.org/spreadsheetml/2006/main" count="262" uniqueCount="155">
  <si>
    <t xml:space="preserve">  ԸՆԴԱՄԵՆԸ</t>
  </si>
  <si>
    <t>Պետական  բյուջեի  դեֆիցիտի ֆինանսավորման աղբյուրներն ու դրանց տարրերի անվանումները</t>
  </si>
  <si>
    <t>այդ թվում՝</t>
  </si>
  <si>
    <t>ՀՀ ֆինանսների նախարարություն</t>
  </si>
  <si>
    <t>հազար դրամ</t>
  </si>
  <si>
    <t>ՀԱՎԵԼՎԱԾ N 3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</si>
  <si>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</si>
  <si>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</si>
  <si>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</si>
  <si>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</si>
  <si>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</si>
  <si>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</si>
  <si>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</si>
  <si>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</si>
  <si>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</si>
  <si>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</si>
  <si>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</si>
  <si>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</si>
  <si>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</si>
  <si>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</si>
  <si>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</si>
  <si>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</si>
  <si>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</si>
  <si>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</si>
  <si>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</si>
  <si>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Վանաձորի բաղնիքային տնտեսություն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</si>
  <si>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</si>
  <si>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</si>
  <si>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</si>
  <si>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</si>
  <si>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</si>
  <si>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 xml:space="preserve">«ՔոնթուրԳլոբալ  Հիդրո Կասկադ» ՓԲԸ         </t>
  </si>
  <si>
    <t>2.6.Այլ</t>
  </si>
  <si>
    <t>Բ. Արտաքին աղբյուրներ - ընդամենը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</si>
  <si>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</si>
  <si>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</si>
  <si>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</si>
  <si>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2.Ֆինանսական զուտ ակտիվներ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</si>
  <si>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</si>
  <si>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</si>
  <si>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</si>
  <si>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</si>
  <si>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Աղյուսակ N 1</t>
  </si>
  <si>
    <t>Եվրասիական վերաապահովագրական ընկերության բաժնեմասերի ձեռքբերում</t>
  </si>
  <si>
    <t>Աղյուսակ N 1.1</t>
  </si>
  <si>
    <t>Ծրագրային դասիչ</t>
  </si>
  <si>
    <t>Բյուջետային գլխավոր կարգադրիչների, ծրագրերի և միջոցառումների անվանումները</t>
  </si>
  <si>
    <t>Ծրագիր</t>
  </si>
  <si>
    <t>Միջոցառում</t>
  </si>
  <si>
    <t>ԸՆԴԱՄԵՆԸ 
այդ թվում</t>
  </si>
  <si>
    <t>Ֆինանսական ակտիվների կառավարման միջոցառումներ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</si>
  <si>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</si>
  <si>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</si>
  <si>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</si>
  <si>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</si>
  <si>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</si>
  <si>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</si>
  <si>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</si>
  <si>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</si>
  <si>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</si>
  <si>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</si>
  <si>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</si>
  <si>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 xml:space="preserve">ՀՀ տարածքային կառավարման և ենթակառուցվածքների նախարարություն </t>
  </si>
  <si>
    <t>1040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</si>
  <si>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</si>
  <si>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</si>
  <si>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</si>
  <si>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t>42001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</si>
  <si>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</si>
  <si>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</si>
  <si>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t xml:space="preserve">Միջոցառման տեսակը՝ </t>
  </si>
  <si>
    <t>Վարկերի տրամադրում</t>
  </si>
  <si>
    <t>42003</t>
  </si>
  <si>
    <t>1157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</si>
  <si>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</si>
  <si>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</si>
  <si>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</si>
  <si>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</si>
  <si>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</si>
  <si>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t>1167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</si>
  <si>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</si>
  <si>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</si>
  <si>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</si>
  <si>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</si>
  <si>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</si>
  <si>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t>42005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</si>
  <si>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</si>
  <si>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</si>
  <si>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</si>
  <si>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</si>
  <si>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</si>
  <si>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t>Հավելված N 3</t>
  </si>
  <si>
    <t>Աղյուսակ N 1.1.1</t>
  </si>
  <si>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</si>
  <si>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</si>
  <si>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</si>
  <si>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</si>
  <si>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այդ թվում՝ ըստ կատարողների</t>
  </si>
  <si>
    <t xml:space="preserve"> ՀՀ տարածքային կառավարման և ենթակառուցվածքների նախարարություն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</si>
  <si>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</si>
  <si>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</si>
  <si>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</si>
  <si>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</si>
  <si>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</si>
  <si>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Քաղաքային զարգացում</t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</si>
  <si>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</si>
  <si>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</si>
  <si>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</si>
  <si>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 xml:space="preserve">ԸՆԴԱՄԵՆԸ 
</t>
  </si>
  <si>
    <t xml:space="preserve">ՀՀ ՏԱՐԱԾՔԱՅԻՆ ԿԱՌԱՎԱՐՄԱՆ ԵՎ ԵՆԹԱԿԱՌՈՒՑՎԱԾՔՆԵՐԻ ՆԱԽԱՐԱՐՈՒԹՅՈՒՆ
</t>
  </si>
  <si>
    <t>Էլեկտրաէներգետիկ համակարգի զարգացման ծրագիր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</si>
  <si>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</si>
  <si>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</si>
  <si>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</si>
  <si>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Եվրասիական վերաապահովագրական ընկերության  կապիտալում մասնակցության ձեռքբերում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</si>
  <si>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Եվրասիական վերաապահովագրական ընկերության կապիտալում բաժնեմասերի ձեռքբերման գծով ՀՀ ստանձնված պարտավորությունների կատարում</t>
    </r>
  </si>
  <si>
    <t xml:space="preserve">ՀՀ էկոնոմիկայի նախարարություն 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</si>
  <si>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Տնտեսական երկարաժամկետ զարգացմանն ուղղված  ծրագիր
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</si>
  <si>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Մասնավոր ներդրումների աճի խթանում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</si>
  <si>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Ներդրումների ծավալների աճ</t>
    </r>
  </si>
  <si>
    <t>ՀՀ էկոնոմիկայի նախարարություն</t>
  </si>
  <si>
    <t>Աղյուսակ N 1.1.1.1</t>
  </si>
  <si>
    <t>«Հայկական ատոմային էլեկտրակայան» ՓԲԸ-ին տրամադրվող բյուջետային վարկ</t>
  </si>
  <si>
    <t>42009</t>
  </si>
  <si>
    <t>Միջոցառման անվանումը՝ 
«Հայկական ատոմային էլեկտրակայան» ՓԲԸ-ին տրամադրվող բյուջետային վարկ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</si>
  <si>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</si>
  <si>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Երևանի մետրոպոլիտենի վերակառուցում</t>
    </r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</si>
  <si>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</si>
  <si>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- բյուջետային աջակցության  վարկերի գծով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</si>
  <si>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</si>
  <si>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 xml:space="preserve">- բյուջետային վարկերի տրամադրում տնտեսվարող սուբյեկտներին </t>
  </si>
  <si>
    <t>- նպատակային վարկերի գծով</t>
  </si>
  <si>
    <t>«Հայկական ատոմային էլեկտրակայան» ՓԲԸ-ի 2-րդ էներգաբլոկի շահագործման նախագծային ժամկետի կրկնակի երկարաձգում</t>
  </si>
  <si>
    <t>42012</t>
  </si>
  <si>
    <t>2024թ.</t>
  </si>
  <si>
    <t xml:space="preserve">Միջոցառման նկարագրությունը՝
Հայկական ԱԷԿ-ի N 2 էներգաբլոկի շահագործման նախագծային ժամկետի  երկարացում-2 գործընթացի շրջանակներում էներգաբլոկի անվտանգ շահագործման շարունակականության ապահովում </t>
  </si>
  <si>
    <t>ՀՀ ՊԵՏԱԿԱՆ ԲՅՈՒՋԵԻՑ  2024 Թ ԲՅՈՒՋԵՏԱՅԻՆ ՎԱՐԿԵՐԻ ՏՐԱՄԱԴՐՄԱՆՆ ՈՒՂՂՎՈՂ ՄԻՋՈՑՆԵՐ</t>
  </si>
  <si>
    <t>ՕՏԱՐԵՐԿՐՅԱ ՊԵՏՈՒԹՅՈՒՆՆԵՐԻ ԵՎ ՄԻՋԱԶԳԱՅԻՆ ԿԱԶՄԱԿԵՐՊՈՒԹՅՈՒՆՆԵՐԻ ԱՋԱԿՑՈՒԹՅԱՄԲ 2024Թ ԻՐԱԿԱՆԱՑՎՈՂ ՎԱՐԿԱՅԻՆ ԾՐԱԳՐԵՐԻ ԵՎ ՄԻՋՈՑԱՌՈՒՄՆԵՐԻ ՇՐՋԱՆԱԿՆԵՐՈՒՄ ՎԱՐԿԵՐԻ ՏՐԱՄԱԴՐՄԱՆՆ ՈՒՂՂՎՈՂ ՄԻՋՈՑՆԵՐ</t>
  </si>
  <si>
    <t>ՀՀ 2024 թվականի պետական բյուջեի ֆինանսական ակտիվների ձեռքբերումների և ներգրավված փոխառու միջոցների մարումների գծով ելքերն ըստ պետական մարմինների կողմից իրականացվող ծրագրերի և միջոցառումների` ըստ բյուջետային գլխավոր կարգադրիչների</t>
  </si>
  <si>
    <t>ԵՄ-Հայաստան ՓՄՁ Ֆոնդ</t>
  </si>
  <si>
    <t xml:space="preserve">«ՄԼ մայնինգ» ՍՊԸ      </t>
  </si>
  <si>
    <t xml:space="preserve">«Միրանդա» ՍՊԸ      </t>
  </si>
  <si>
    <t>«Արարատ Թորոսյան» ԱՁ</t>
  </si>
  <si>
    <t>«Նաիրի ՃՇՇ» ԲԲԸ</t>
  </si>
  <si>
    <t>«Երևանի քաղաքային նոր աղբավայր» ՓԲԸ</t>
  </si>
  <si>
    <t>այլ</t>
  </si>
  <si>
    <t>Հայաստանի Հանրապետության 2024 թվականի պետական բյուջեի դեֆիցիտի (պակասուրդի) ֆինանսավորման աղբյուրներն` ըստ առանձին տարրերի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</si>
  <si>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Ներդրումների խթանում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</si>
  <si>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</t>
    </r>
    <r>
      <rPr>
        <sz val="11"/>
        <rFont val="GHEA Grapalat"/>
        <family val="3"/>
      </rPr>
      <t>Տնտեսական երկարաժամկետ զարգացմանն ուղղված երկրորդ միջոցառում</t>
    </r>
  </si>
  <si>
    <t xml:space="preserve">Միջոցառման նկարագրությունը՝
«Հայկական ատոմային էլեկտրակայան» ՓԲԸ-ի 2-րդ էներգաբլոկի շահագործման ժամկետի երկարաձգման ծրագրի աշխատանքների իրականացման համար բյուջետային վարկի տրամադրում </t>
  </si>
  <si>
    <t xml:space="preserve">2024 թ. </t>
  </si>
  <si>
    <t>2024 թվական</t>
  </si>
  <si>
    <t>կայունացման դեպոզիտային հաշվի համալրում</t>
  </si>
  <si>
    <t>կայունացման դեպոզիտային հաշվից օգտագործում</t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</si>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</sst>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.0_);_(* \(#,##0.0\);_(* &quot;-&quot;?_);_(@_)"/>
    <numFmt numFmtId="167" formatCode="#,##0.0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Arial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Armenian"/>
      <family val="2"/>
    </font>
    <font>
      <b/>
      <sz val="11"/>
      <color rgb="FFC00000"/>
      <name val="GHEA Grapalat"/>
      <family val="3"/>
    </font>
    <font>
      <b/>
      <sz val="11"/>
      <color theme="1"/>
      <name val="GHEA Grapalat"/>
      <family val="3"/>
    </font>
    <font>
      <sz val="11"/>
      <color theme="0"/>
      <name val="GHEA Grapalat"/>
      <family val="3"/>
    </font>
    <font>
      <sz val="11"/>
      <name val="Times Armenian"/>
      <family val="1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sz val="9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i/>
      <sz val="11"/>
      <color indexed="8"/>
      <name val="GHEA Grapalat"/>
      <family val="3"/>
    </font>
    <font>
      <sz val="12"/>
      <name val="GHEA Grapalat"/>
      <family val="3"/>
    </font>
    <font>
      <sz val="11"/>
      <name val="Arial Armenian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164" fontId="1" fillId="0" borderId="0" applyFill="0" applyBorder="0" applyProtection="0">
      <alignment horizontal="right" vertical="top"/>
    </xf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>
      <alignment horizontal="left" vertical="top" wrapText="1"/>
    </xf>
    <xf numFmtId="0" fontId="2" fillId="0" borderId="0"/>
    <xf numFmtId="0" fontId="2" fillId="0" borderId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/>
    <xf numFmtId="43" fontId="40" fillId="0" borderId="0" applyFont="0" applyFill="0" applyBorder="0" applyAlignment="0" applyProtection="0"/>
  </cellStyleXfs>
  <cellXfs count="208">
    <xf numFmtId="0" fontId="0" fillId="0" borderId="0" xfId="0"/>
    <xf numFmtId="0" fontId="12" fillId="0" borderId="0" xfId="14" applyFont="1"/>
    <xf numFmtId="0" fontId="13" fillId="0" borderId="0" xfId="14" applyFont="1"/>
    <xf numFmtId="165" fontId="13" fillId="0" borderId="0" xfId="14" applyNumberFormat="1" applyFont="1"/>
    <xf numFmtId="0" fontId="19" fillId="0" borderId="8" xfId="14" applyFont="1" applyBorder="1" applyAlignment="1">
      <alignment horizontal="center" vertical="center" wrapText="1"/>
    </xf>
    <xf numFmtId="0" fontId="20" fillId="0" borderId="0" xfId="14" applyFont="1"/>
    <xf numFmtId="0" fontId="12" fillId="0" borderId="12" xfId="14" applyFont="1" applyBorder="1" applyAlignment="1">
      <alignment wrapText="1"/>
    </xf>
    <xf numFmtId="166" fontId="8" fillId="0" borderId="13" xfId="4" applyNumberFormat="1" applyFont="1" applyFill="1" applyBorder="1" applyAlignment="1">
      <alignment horizontal="center" vertical="center" wrapText="1"/>
    </xf>
    <xf numFmtId="166" fontId="13" fillId="0" borderId="0" xfId="14" applyNumberFormat="1" applyFont="1"/>
    <xf numFmtId="43" fontId="20" fillId="0" borderId="0" xfId="14" applyNumberFormat="1" applyFont="1"/>
    <xf numFmtId="165" fontId="20" fillId="0" borderId="0" xfId="14" applyNumberFormat="1" applyFont="1"/>
    <xf numFmtId="166" fontId="14" fillId="0" borderId="15" xfId="30" applyNumberFormat="1" applyFont="1" applyBorder="1" applyAlignment="1">
      <alignment vertical="center" wrapText="1"/>
    </xf>
    <xf numFmtId="166" fontId="20" fillId="0" borderId="0" xfId="14" applyNumberFormat="1" applyFont="1"/>
    <xf numFmtId="0" fontId="27" fillId="0" borderId="0" xfId="14" applyFont="1"/>
    <xf numFmtId="0" fontId="28" fillId="0" borderId="0" xfId="14" applyFont="1"/>
    <xf numFmtId="49" fontId="13" fillId="0" borderId="18" xfId="30" applyNumberFormat="1" applyFont="1" applyBorder="1" applyAlignment="1">
      <alignment horizontal="left" vertical="center" wrapText="1"/>
    </xf>
    <xf numFmtId="49" fontId="8" fillId="0" borderId="18" xfId="30" applyNumberFormat="1" applyFont="1" applyBorder="1" applyAlignment="1">
      <alignment horizontal="left" vertical="center" wrapText="1"/>
    </xf>
    <xf numFmtId="49" fontId="25" fillId="0" borderId="18" xfId="30" applyNumberFormat="1" applyFont="1" applyBorder="1" applyAlignment="1">
      <alignment horizontal="left" vertical="center" wrapText="1"/>
    </xf>
    <xf numFmtId="166" fontId="21" fillId="0" borderId="0" xfId="14" applyNumberFormat="1" applyFont="1"/>
    <xf numFmtId="49" fontId="13" fillId="0" borderId="32" xfId="30" applyNumberFormat="1" applyFont="1" applyBorder="1" applyAlignment="1">
      <alignment horizontal="left" vertical="center" wrapText="1"/>
    </xf>
    <xf numFmtId="166" fontId="13" fillId="0" borderId="0" xfId="15" applyNumberFormat="1" applyFont="1"/>
    <xf numFmtId="49" fontId="13" fillId="0" borderId="1" xfId="30" applyNumberFormat="1" applyFont="1" applyBorder="1" applyAlignment="1">
      <alignment horizontal="left" vertical="center" wrapText="1"/>
    </xf>
    <xf numFmtId="166" fontId="13" fillId="0" borderId="0" xfId="15" applyNumberFormat="1" applyFont="1" applyAlignment="1">
      <alignment vertical="center" wrapText="1"/>
    </xf>
    <xf numFmtId="166" fontId="20" fillId="0" borderId="0" xfId="15" applyNumberFormat="1" applyFont="1" applyAlignment="1">
      <alignment vertical="center" wrapText="1"/>
    </xf>
    <xf numFmtId="166" fontId="8" fillId="0" borderId="1" xfId="15" applyNumberFormat="1" applyFont="1" applyBorder="1" applyAlignment="1">
      <alignment vertical="center" wrapText="1"/>
    </xf>
    <xf numFmtId="166" fontId="8" fillId="0" borderId="1" xfId="13" applyNumberFormat="1" applyFont="1" applyBorder="1" applyAlignment="1">
      <alignment horizontal="center" wrapText="1"/>
    </xf>
    <xf numFmtId="166" fontId="14" fillId="0" borderId="1" xfId="15" applyNumberFormat="1" applyFont="1" applyBorder="1" applyAlignment="1">
      <alignment vertical="center" wrapText="1"/>
    </xf>
    <xf numFmtId="166" fontId="32" fillId="0" borderId="1" xfId="12" applyNumberFormat="1" applyFont="1" applyBorder="1" applyAlignment="1">
      <alignment horizontal="center" vertical="center" wrapText="1"/>
    </xf>
    <xf numFmtId="166" fontId="14" fillId="0" borderId="1" xfId="13" applyNumberFormat="1" applyFont="1" applyBorder="1" applyAlignment="1">
      <alignment horizontal="center" vertical="center" wrapText="1"/>
    </xf>
    <xf numFmtId="166" fontId="33" fillId="0" borderId="1" xfId="6" applyNumberFormat="1" applyFont="1" applyBorder="1" applyAlignment="1">
      <alignment horizontal="left" vertical="center" wrapText="1"/>
    </xf>
    <xf numFmtId="166" fontId="34" fillId="0" borderId="1" xfId="0" applyNumberFormat="1" applyFont="1" applyBorder="1"/>
    <xf numFmtId="49" fontId="8" fillId="0" borderId="1" xfId="15" applyNumberFormat="1" applyFont="1" applyBorder="1"/>
    <xf numFmtId="166" fontId="8" fillId="0" borderId="1" xfId="15" applyNumberFormat="1" applyFont="1" applyBorder="1"/>
    <xf numFmtId="166" fontId="8" fillId="0" borderId="1" xfId="30" applyNumberFormat="1" applyFont="1" applyBorder="1" applyAlignment="1">
      <alignment horizontal="left" vertical="center" wrapText="1"/>
    </xf>
    <xf numFmtId="49" fontId="8" fillId="0" borderId="1" xfId="15" applyNumberFormat="1" applyFont="1" applyBorder="1" applyAlignment="1" applyProtection="1">
      <alignment horizontal="center" vertical="top" wrapText="1"/>
      <protection locked="0"/>
    </xf>
    <xf numFmtId="166" fontId="8" fillId="0" borderId="1" xfId="15" applyNumberFormat="1" applyFont="1" applyBorder="1" applyAlignment="1">
      <alignment horizontal="center"/>
    </xf>
    <xf numFmtId="166" fontId="8" fillId="0" borderId="0" xfId="15" applyNumberFormat="1" applyFont="1"/>
    <xf numFmtId="166" fontId="13" fillId="0" borderId="1" xfId="13" applyNumberFormat="1" applyFont="1" applyBorder="1" applyAlignment="1">
      <alignment horizontal="center" vertical="center" wrapText="1"/>
    </xf>
    <xf numFmtId="166" fontId="13" fillId="0" borderId="1" xfId="6" applyNumberFormat="1" applyFont="1" applyBorder="1" applyAlignment="1">
      <alignment horizontal="left" vertical="center"/>
    </xf>
    <xf numFmtId="166" fontId="13" fillId="0" borderId="1" xfId="6" applyNumberFormat="1" applyFont="1" applyBorder="1" applyAlignment="1">
      <alignment horizontal="left" vertical="center" wrapText="1"/>
    </xf>
    <xf numFmtId="166" fontId="13" fillId="0" borderId="1" xfId="31" applyNumberFormat="1" applyFont="1" applyBorder="1" applyAlignment="1">
      <alignment horizontal="right" vertical="center" shrinkToFit="1"/>
    </xf>
    <xf numFmtId="166" fontId="9" fillId="0" borderId="0" xfId="15" applyNumberFormat="1" applyFont="1"/>
    <xf numFmtId="49" fontId="13" fillId="0" borderId="1" xfId="15" applyNumberFormat="1" applyFont="1" applyBorder="1" applyAlignment="1" applyProtection="1">
      <alignment horizontal="center" vertical="center" wrapText="1"/>
      <protection locked="0"/>
    </xf>
    <xf numFmtId="49" fontId="13" fillId="0" borderId="1" xfId="30" applyNumberFormat="1" applyFont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left" vertical="center" wrapText="1"/>
    </xf>
    <xf numFmtId="166" fontId="24" fillId="0" borderId="1" xfId="13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166" fontId="10" fillId="0" borderId="0" xfId="15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166" fontId="8" fillId="0" borderId="7" xfId="15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4" applyNumberFormat="1" applyFont="1" applyFill="1" applyBorder="1" applyAlignment="1">
      <alignment horizontal="center" vertical="center"/>
    </xf>
    <xf numFmtId="166" fontId="25" fillId="0" borderId="20" xfId="6" applyNumberFormat="1" applyFont="1" applyBorder="1" applyAlignment="1">
      <alignment horizontal="left" vertical="center" wrapText="1"/>
    </xf>
    <xf numFmtId="0" fontId="37" fillId="0" borderId="20" xfId="0" applyFont="1" applyBorder="1"/>
    <xf numFmtId="166" fontId="25" fillId="0" borderId="1" xfId="6" applyNumberFormat="1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6" fontId="8" fillId="0" borderId="18" xfId="15" applyNumberFormat="1" applyFont="1" applyBorder="1" applyAlignment="1">
      <alignment vertical="center" wrapText="1"/>
    </xf>
    <xf numFmtId="166" fontId="8" fillId="0" borderId="21" xfId="13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66" fontId="13" fillId="0" borderId="1" xfId="13" applyNumberFormat="1" applyFont="1" applyFill="1" applyBorder="1" applyAlignment="1">
      <alignment horizontal="center" vertical="center" wrapText="1"/>
    </xf>
    <xf numFmtId="166" fontId="25" fillId="0" borderId="1" xfId="13" applyNumberFormat="1" applyFont="1" applyFill="1" applyBorder="1" applyAlignment="1">
      <alignment horizontal="center" vertical="center" wrapText="1"/>
    </xf>
    <xf numFmtId="166" fontId="13" fillId="0" borderId="13" xfId="6" applyNumberFormat="1" applyFont="1" applyBorder="1" applyAlignment="1">
      <alignment horizontal="left" vertical="center" wrapText="1"/>
    </xf>
    <xf numFmtId="166" fontId="13" fillId="0" borderId="13" xfId="13" applyNumberFormat="1" applyFont="1" applyFill="1" applyBorder="1" applyAlignment="1">
      <alignment horizontal="center" vertical="center" wrapText="1"/>
    </xf>
    <xf numFmtId="166" fontId="8" fillId="0" borderId="0" xfId="15" applyNumberFormat="1" applyFont="1" applyAlignment="1">
      <alignment vertical="center" wrapText="1"/>
    </xf>
    <xf numFmtId="167" fontId="36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0" xfId="15" applyNumberFormat="1" applyFont="1" applyAlignment="1">
      <alignment horizontal="center" vertical="center" wrapText="1"/>
    </xf>
    <xf numFmtId="43" fontId="13" fillId="0" borderId="0" xfId="14" applyNumberFormat="1" applyFont="1"/>
    <xf numFmtId="43" fontId="14" fillId="0" borderId="0" xfId="14" applyNumberFormat="1" applyFont="1" applyAlignment="1">
      <alignment horizontal="right" vertical="center"/>
    </xf>
    <xf numFmtId="43" fontId="12" fillId="0" borderId="0" xfId="14" applyNumberFormat="1" applyFont="1"/>
    <xf numFmtId="43" fontId="12" fillId="0" borderId="0" xfId="14" applyNumberFormat="1" applyFont="1" applyAlignment="1">
      <alignment horizontal="right"/>
    </xf>
    <xf numFmtId="43" fontId="19" fillId="0" borderId="14" xfId="14" applyNumberFormat="1" applyFont="1" applyBorder="1" applyAlignment="1">
      <alignment horizontal="center" vertical="center" wrapText="1"/>
    </xf>
    <xf numFmtId="43" fontId="8" fillId="0" borderId="15" xfId="5" applyFont="1" applyFill="1" applyBorder="1" applyAlignment="1">
      <alignment horizontal="center" vertical="center" wrapText="1"/>
    </xf>
    <xf numFmtId="49" fontId="13" fillId="0" borderId="21" xfId="15" applyNumberFormat="1" applyFont="1" applyBorder="1" applyAlignment="1" applyProtection="1">
      <alignment horizontal="center" vertical="top" wrapText="1"/>
      <protection locked="0"/>
    </xf>
    <xf numFmtId="0" fontId="18" fillId="2" borderId="0" xfId="14" applyFont="1" applyFill="1"/>
    <xf numFmtId="0" fontId="19" fillId="2" borderId="7" xfId="14" applyFont="1" applyFill="1" applyBorder="1" applyAlignment="1">
      <alignment horizontal="center" vertical="center" wrapText="1"/>
    </xf>
    <xf numFmtId="0" fontId="12" fillId="2" borderId="11" xfId="14" applyFont="1" applyFill="1" applyBorder="1" applyAlignment="1">
      <alignment wrapText="1"/>
    </xf>
    <xf numFmtId="0" fontId="12" fillId="2" borderId="0" xfId="14" applyFont="1" applyFill="1"/>
    <xf numFmtId="0" fontId="12" fillId="0" borderId="0" xfId="34" applyFont="1" applyAlignment="1">
      <alignment wrapText="1"/>
    </xf>
    <xf numFmtId="43" fontId="13" fillId="0" borderId="0" xfId="34" applyNumberFormat="1" applyFont="1" applyAlignment="1">
      <alignment horizontal="right" vertical="center"/>
    </xf>
    <xf numFmtId="0" fontId="38" fillId="0" borderId="0" xfId="34" applyFont="1"/>
    <xf numFmtId="43" fontId="38" fillId="0" borderId="0" xfId="34" applyNumberFormat="1" applyFont="1"/>
    <xf numFmtId="0" fontId="13" fillId="0" borderId="0" xfId="34" applyFont="1" applyAlignment="1">
      <alignment horizontal="center" vertical="top" wrapText="1"/>
    </xf>
    <xf numFmtId="43" fontId="12" fillId="0" borderId="0" xfId="34" applyNumberFormat="1" applyFont="1" applyAlignment="1">
      <alignment horizontal="right"/>
    </xf>
    <xf numFmtId="0" fontId="13" fillId="0" borderId="1" xfId="34" applyFont="1" applyBorder="1" applyAlignment="1">
      <alignment horizontal="center" vertical="center" wrapText="1"/>
    </xf>
    <xf numFmtId="43" fontId="13" fillId="0" borderId="1" xfId="34" applyNumberFormat="1" applyFont="1" applyBorder="1" applyAlignment="1">
      <alignment horizontal="center" vertical="center"/>
    </xf>
    <xf numFmtId="0" fontId="13" fillId="0" borderId="1" xfId="34" applyFont="1" applyBorder="1" applyAlignment="1">
      <alignment vertical="top" wrapText="1"/>
    </xf>
    <xf numFmtId="0" fontId="13" fillId="0" borderId="1" xfId="34" applyFont="1" applyBorder="1" applyAlignment="1">
      <alignment vertical="center" wrapText="1"/>
    </xf>
    <xf numFmtId="43" fontId="13" fillId="0" borderId="1" xfId="34" applyNumberFormat="1" applyFont="1" applyBorder="1" applyAlignment="1">
      <alignment horizontal="right" vertical="top"/>
    </xf>
    <xf numFmtId="43" fontId="13" fillId="2" borderId="1" xfId="34" applyNumberFormat="1" applyFont="1" applyFill="1" applyBorder="1" applyAlignment="1">
      <alignment horizontal="center" vertical="center"/>
    </xf>
    <xf numFmtId="43" fontId="13" fillId="2" borderId="1" xfId="34" applyNumberFormat="1" applyFont="1" applyFill="1" applyBorder="1" applyAlignment="1">
      <alignment horizontal="left" vertical="center"/>
    </xf>
    <xf numFmtId="0" fontId="13" fillId="0" borderId="1" xfId="34" applyFont="1" applyBorder="1" applyAlignment="1">
      <alignment horizontal="left" vertical="center" wrapText="1"/>
    </xf>
    <xf numFmtId="43" fontId="13" fillId="2" borderId="1" xfId="34" applyNumberFormat="1" applyFont="1" applyFill="1" applyBorder="1" applyAlignment="1">
      <alignment horizontal="left" vertical="center" wrapText="1"/>
    </xf>
    <xf numFmtId="0" fontId="24" fillId="0" borderId="1" xfId="34" applyFont="1" applyBorder="1" applyAlignment="1">
      <alignment horizontal="left" vertical="center" wrapText="1"/>
    </xf>
    <xf numFmtId="43" fontId="24" fillId="2" borderId="1" xfId="34" applyNumberFormat="1" applyFont="1" applyFill="1" applyBorder="1" applyAlignment="1">
      <alignment horizontal="left" vertical="center"/>
    </xf>
    <xf numFmtId="43" fontId="13" fillId="0" borderId="1" xfId="34" applyNumberFormat="1" applyFont="1" applyBorder="1" applyAlignment="1">
      <alignment horizontal="left" vertical="center" wrapText="1"/>
    </xf>
    <xf numFmtId="43" fontId="13" fillId="0" borderId="1" xfId="34" applyNumberFormat="1" applyFont="1" applyBorder="1" applyAlignment="1">
      <alignment horizontal="left" vertical="center"/>
    </xf>
    <xf numFmtId="43" fontId="13" fillId="0" borderId="1" xfId="34" applyNumberFormat="1" applyFont="1" applyBorder="1"/>
    <xf numFmtId="49" fontId="24" fillId="0" borderId="1" xfId="34" applyNumberFormat="1" applyFont="1" applyBorder="1" applyAlignment="1">
      <alignment horizontal="left" vertical="center" wrapText="1"/>
    </xf>
    <xf numFmtId="43" fontId="24" fillId="0" borderId="1" xfId="34" applyNumberFormat="1" applyFont="1" applyBorder="1"/>
    <xf numFmtId="165" fontId="13" fillId="0" borderId="1" xfId="35" applyNumberFormat="1" applyFont="1" applyFill="1" applyBorder="1" applyAlignment="1">
      <alignment horizontal="left" vertical="center"/>
    </xf>
    <xf numFmtId="168" fontId="13" fillId="0" borderId="0" xfId="35" applyNumberFormat="1" applyFont="1" applyFill="1" applyBorder="1"/>
    <xf numFmtId="168" fontId="13" fillId="0" borderId="0" xfId="35" applyNumberFormat="1" applyFont="1" applyFill="1"/>
    <xf numFmtId="44" fontId="13" fillId="0" borderId="1" xfId="34" applyNumberFormat="1" applyFont="1" applyBorder="1" applyAlignment="1">
      <alignment vertical="center" wrapText="1"/>
    </xf>
    <xf numFmtId="0" fontId="38" fillId="0" borderId="0" xfId="34" applyFont="1" applyAlignment="1">
      <alignment wrapText="1"/>
    </xf>
    <xf numFmtId="43" fontId="38" fillId="0" borderId="0" xfId="27" applyFont="1"/>
    <xf numFmtId="0" fontId="13" fillId="0" borderId="1" xfId="0" applyFont="1" applyBorder="1" applyAlignment="1">
      <alignment vertical="center" wrapText="1"/>
    </xf>
    <xf numFmtId="166" fontId="8" fillId="0" borderId="1" xfId="15" applyNumberFormat="1" applyFont="1" applyBorder="1" applyAlignment="1">
      <alignment horizontal="center" vertical="center" wrapText="1"/>
    </xf>
    <xf numFmtId="0" fontId="13" fillId="0" borderId="0" xfId="34" applyFont="1" applyAlignment="1">
      <alignment horizontal="center" vertical="center" wrapText="1"/>
    </xf>
    <xf numFmtId="49" fontId="13" fillId="0" borderId="7" xfId="30" applyNumberFormat="1" applyFont="1" applyBorder="1" applyAlignment="1">
      <alignment horizontal="center" vertical="center" wrapText="1"/>
    </xf>
    <xf numFmtId="49" fontId="13" fillId="0" borderId="23" xfId="30" applyNumberFormat="1" applyFont="1" applyBorder="1" applyAlignment="1">
      <alignment horizontal="center" vertical="center" wrapText="1"/>
    </xf>
    <xf numFmtId="49" fontId="13" fillId="0" borderId="24" xfId="30" applyNumberFormat="1" applyFont="1" applyBorder="1" applyAlignment="1">
      <alignment horizontal="center" vertical="center" wrapText="1"/>
    </xf>
    <xf numFmtId="0" fontId="27" fillId="2" borderId="7" xfId="14" applyFont="1" applyFill="1" applyBorder="1" applyAlignment="1">
      <alignment horizontal="center" vertical="center" wrapText="1"/>
    </xf>
    <xf numFmtId="0" fontId="12" fillId="0" borderId="25" xfId="14" applyFont="1" applyBorder="1" applyAlignment="1">
      <alignment horizontal="center" vertical="center" wrapText="1"/>
    </xf>
    <xf numFmtId="0" fontId="12" fillId="0" borderId="17" xfId="14" applyFont="1" applyBorder="1" applyAlignment="1">
      <alignment horizontal="center" vertical="center" wrapText="1"/>
    </xf>
    <xf numFmtId="0" fontId="12" fillId="0" borderId="21" xfId="14" applyFont="1" applyBorder="1" applyAlignment="1">
      <alignment horizontal="center" vertical="center" wrapText="1"/>
    </xf>
    <xf numFmtId="0" fontId="12" fillId="0" borderId="20" xfId="14" applyFont="1" applyBorder="1" applyAlignment="1">
      <alignment horizontal="left" vertical="center" wrapText="1"/>
    </xf>
    <xf numFmtId="0" fontId="12" fillId="0" borderId="18" xfId="14" applyFont="1" applyBorder="1" applyAlignment="1">
      <alignment horizontal="left" vertical="center" wrapText="1"/>
    </xf>
    <xf numFmtId="43" fontId="12" fillId="0" borderId="26" xfId="5" applyFont="1" applyFill="1" applyBorder="1" applyAlignment="1">
      <alignment horizontal="center" vertical="center" wrapText="1"/>
    </xf>
    <xf numFmtId="43" fontId="12" fillId="0" borderId="19" xfId="5" applyFont="1" applyFill="1" applyBorder="1" applyAlignment="1">
      <alignment horizontal="center" vertical="center" wrapText="1"/>
    </xf>
    <xf numFmtId="43" fontId="12" fillId="0" borderId="22" xfId="5" applyFont="1" applyFill="1" applyBorder="1" applyAlignment="1">
      <alignment horizontal="center" vertical="center" wrapText="1"/>
    </xf>
    <xf numFmtId="0" fontId="12" fillId="2" borderId="7" xfId="14" applyFont="1" applyFill="1" applyBorder="1" applyAlignment="1">
      <alignment horizontal="center" vertical="center" wrapText="1"/>
    </xf>
    <xf numFmtId="0" fontId="12" fillId="0" borderId="1" xfId="14" applyFont="1" applyBorder="1" applyAlignment="1">
      <alignment horizontal="center" wrapText="1"/>
    </xf>
    <xf numFmtId="49" fontId="26" fillId="0" borderId="1" xfId="30" applyNumberFormat="1" applyFont="1" applyBorder="1" applyAlignment="1">
      <alignment horizontal="left" vertical="center" wrapText="1"/>
    </xf>
    <xf numFmtId="49" fontId="24" fillId="0" borderId="1" xfId="30" applyNumberFormat="1" applyFont="1" applyBorder="1" applyAlignment="1">
      <alignment horizontal="left" vertical="center" wrapText="1"/>
    </xf>
    <xf numFmtId="43" fontId="12" fillId="0" borderId="26" xfId="14" applyNumberFormat="1" applyFont="1" applyBorder="1" applyAlignment="1">
      <alignment horizontal="center" vertical="center" wrapText="1"/>
    </xf>
    <xf numFmtId="43" fontId="12" fillId="0" borderId="19" xfId="14" applyNumberFormat="1" applyFont="1" applyBorder="1" applyAlignment="1">
      <alignment horizontal="center" vertical="center" wrapText="1"/>
    </xf>
    <xf numFmtId="43" fontId="12" fillId="0" borderId="22" xfId="14" applyNumberFormat="1" applyFont="1" applyBorder="1" applyAlignment="1">
      <alignment horizontal="center" vertical="center" wrapText="1"/>
    </xf>
    <xf numFmtId="0" fontId="12" fillId="0" borderId="27" xfId="14" applyFont="1" applyBorder="1" applyAlignment="1">
      <alignment horizontal="left" vertical="center" wrapText="1"/>
    </xf>
    <xf numFmtId="0" fontId="12" fillId="2" borderId="28" xfId="14" applyFont="1" applyFill="1" applyBorder="1" applyAlignment="1">
      <alignment horizontal="center" vertical="center" wrapText="1"/>
    </xf>
    <xf numFmtId="0" fontId="12" fillId="2" borderId="29" xfId="14" applyFont="1" applyFill="1" applyBorder="1" applyAlignment="1">
      <alignment horizontal="center" vertical="center" wrapText="1"/>
    </xf>
    <xf numFmtId="0" fontId="12" fillId="0" borderId="27" xfId="14" applyFont="1" applyBorder="1" applyAlignment="1">
      <alignment horizontal="center" vertical="center" wrapText="1"/>
    </xf>
    <xf numFmtId="0" fontId="12" fillId="0" borderId="18" xfId="14" applyFont="1" applyBorder="1" applyAlignment="1">
      <alignment horizontal="center" vertical="center" wrapText="1"/>
    </xf>
    <xf numFmtId="0" fontId="23" fillId="0" borderId="20" xfId="14" applyFont="1" applyBorder="1" applyAlignment="1">
      <alignment horizontal="left" vertical="center" wrapText="1"/>
    </xf>
    <xf numFmtId="0" fontId="19" fillId="0" borderId="0" xfId="14" applyFont="1" applyAlignment="1">
      <alignment horizontal="center" vertical="center" wrapText="1"/>
    </xf>
    <xf numFmtId="0" fontId="19" fillId="0" borderId="3" xfId="14" applyFont="1" applyBorder="1" applyAlignment="1">
      <alignment horizontal="center" vertical="center" wrapText="1"/>
    </xf>
    <xf numFmtId="0" fontId="19" fillId="0" borderId="4" xfId="14" applyFont="1" applyBorder="1" applyAlignment="1">
      <alignment horizontal="center" vertical="center" wrapText="1"/>
    </xf>
    <xf numFmtId="0" fontId="19" fillId="0" borderId="5" xfId="14" applyFont="1" applyBorder="1" applyAlignment="1">
      <alignment horizontal="center" vertical="center" wrapText="1"/>
    </xf>
    <xf numFmtId="0" fontId="19" fillId="0" borderId="9" xfId="14" applyFont="1" applyBorder="1" applyAlignment="1">
      <alignment horizontal="center" vertical="center" wrapText="1"/>
    </xf>
    <xf numFmtId="43" fontId="19" fillId="0" borderId="6" xfId="14" applyNumberFormat="1" applyFont="1" applyBorder="1" applyAlignment="1">
      <alignment horizontal="center" vertical="center" wrapText="1"/>
    </xf>
    <xf numFmtId="43" fontId="19" fillId="0" borderId="10" xfId="14" applyNumberFormat="1" applyFont="1" applyBorder="1" applyAlignment="1">
      <alignment horizontal="center" vertical="center" wrapText="1"/>
    </xf>
    <xf numFmtId="49" fontId="13" fillId="0" borderId="15" xfId="14" applyNumberFormat="1" applyFont="1" applyBorder="1" applyAlignment="1">
      <alignment horizontal="center"/>
    </xf>
    <xf numFmtId="0" fontId="12" fillId="0" borderId="32" xfId="14" applyFont="1" applyBorder="1" applyAlignment="1">
      <alignment horizontal="left" vertical="center" wrapText="1"/>
    </xf>
    <xf numFmtId="49" fontId="13" fillId="2" borderId="7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25" xfId="14" applyNumberFormat="1" applyFont="1" applyBorder="1" applyAlignment="1" applyProtection="1">
      <alignment horizontal="center" vertical="center" wrapText="1"/>
      <protection locked="0"/>
    </xf>
    <xf numFmtId="49" fontId="13" fillId="0" borderId="17" xfId="14" applyNumberFormat="1" applyFont="1" applyBorder="1" applyAlignment="1" applyProtection="1">
      <alignment horizontal="center" vertical="center" wrapText="1"/>
      <protection locked="0"/>
    </xf>
    <xf numFmtId="49" fontId="13" fillId="0" borderId="21" xfId="14" applyNumberFormat="1" applyFont="1" applyBorder="1" applyAlignment="1" applyProtection="1">
      <alignment horizontal="center" vertical="center" wrapText="1"/>
      <protection locked="0"/>
    </xf>
    <xf numFmtId="43" fontId="13" fillId="0" borderId="26" xfId="5" applyFont="1" applyFill="1" applyBorder="1" applyAlignment="1">
      <alignment horizontal="center" vertical="center" wrapText="1"/>
    </xf>
    <xf numFmtId="43" fontId="13" fillId="0" borderId="19" xfId="5" applyFont="1" applyFill="1" applyBorder="1" applyAlignment="1">
      <alignment horizontal="center" vertical="center" wrapText="1"/>
    </xf>
    <xf numFmtId="43" fontId="13" fillId="0" borderId="22" xfId="5" applyFont="1" applyFill="1" applyBorder="1" applyAlignment="1">
      <alignment horizontal="center" vertical="center" wrapText="1"/>
    </xf>
    <xf numFmtId="49" fontId="13" fillId="2" borderId="29" xfId="14" applyNumberFormat="1" applyFont="1" applyFill="1" applyBorder="1" applyAlignment="1" applyProtection="1">
      <alignment horizontal="center" vertical="center" wrapText="1"/>
      <protection locked="0"/>
    </xf>
    <xf numFmtId="0" fontId="12" fillId="2" borderId="30" xfId="14" applyFont="1" applyFill="1" applyBorder="1" applyAlignment="1">
      <alignment horizontal="center" vertical="center" wrapText="1"/>
    </xf>
    <xf numFmtId="0" fontId="12" fillId="2" borderId="31" xfId="14" applyFont="1" applyFill="1" applyBorder="1" applyAlignment="1">
      <alignment horizontal="center" vertical="center" wrapText="1"/>
    </xf>
    <xf numFmtId="0" fontId="12" fillId="0" borderId="20" xfId="14" applyFont="1" applyBorder="1" applyAlignment="1">
      <alignment horizontal="center" vertical="center" wrapText="1"/>
    </xf>
    <xf numFmtId="0" fontId="12" fillId="0" borderId="32" xfId="14" applyFont="1" applyBorder="1" applyAlignment="1">
      <alignment horizontal="center" vertical="center" wrapText="1"/>
    </xf>
    <xf numFmtId="43" fontId="12" fillId="0" borderId="33" xfId="5" applyFont="1" applyFill="1" applyBorder="1" applyAlignment="1">
      <alignment horizontal="center" vertical="center" wrapText="1"/>
    </xf>
    <xf numFmtId="49" fontId="13" fillId="2" borderId="11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14" applyNumberFormat="1" applyFont="1" applyBorder="1" applyAlignment="1" applyProtection="1">
      <alignment horizontal="center" vertical="center" wrapText="1"/>
      <protection locked="0"/>
    </xf>
    <xf numFmtId="49" fontId="13" fillId="0" borderId="0" xfId="14" applyNumberFormat="1" applyFont="1" applyAlignment="1" applyProtection="1">
      <alignment horizontal="center" vertical="center" wrapText="1"/>
      <protection locked="0"/>
    </xf>
    <xf numFmtId="49" fontId="13" fillId="0" borderId="35" xfId="14" applyNumberFormat="1" applyFont="1" applyBorder="1" applyAlignment="1" applyProtection="1">
      <alignment horizontal="center" vertical="center" wrapText="1"/>
      <protection locked="0"/>
    </xf>
    <xf numFmtId="166" fontId="13" fillId="0" borderId="1" xfId="14" applyNumberFormat="1" applyFont="1" applyBorder="1" applyAlignment="1">
      <alignment horizontal="left" vertical="center" wrapText="1"/>
    </xf>
    <xf numFmtId="43" fontId="13" fillId="0" borderId="33" xfId="5" applyFont="1" applyFill="1" applyBorder="1" applyAlignment="1">
      <alignment horizontal="center" vertical="center" wrapText="1"/>
    </xf>
    <xf numFmtId="49" fontId="13" fillId="0" borderId="20" xfId="14" applyNumberFormat="1" applyFont="1" applyBorder="1" applyAlignment="1">
      <alignment horizontal="left" vertical="center" wrapText="1"/>
    </xf>
    <xf numFmtId="49" fontId="13" fillId="0" borderId="18" xfId="14" applyNumberFormat="1" applyFont="1" applyBorder="1" applyAlignment="1">
      <alignment horizontal="left" vertical="center" wrapText="1"/>
    </xf>
    <xf numFmtId="0" fontId="23" fillId="0" borderId="27" xfId="14" applyFont="1" applyBorder="1" applyAlignment="1">
      <alignment horizontal="left" vertical="center" wrapText="1"/>
    </xf>
    <xf numFmtId="49" fontId="35" fillId="0" borderId="1" xfId="30" applyNumberFormat="1" applyFont="1" applyBorder="1" applyAlignment="1">
      <alignment horizontal="left" vertical="center" wrapText="1"/>
    </xf>
    <xf numFmtId="166" fontId="14" fillId="0" borderId="0" xfId="15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0" xfId="15" applyNumberFormat="1" applyFont="1" applyAlignment="1">
      <alignment horizontal="center" vertical="center" wrapText="1"/>
    </xf>
    <xf numFmtId="166" fontId="24" fillId="0" borderId="0" xfId="15" applyNumberFormat="1" applyFont="1" applyAlignment="1">
      <alignment horizontal="right" vertical="center" wrapText="1"/>
    </xf>
    <xf numFmtId="166" fontId="8" fillId="0" borderId="1" xfId="15" applyNumberFormat="1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6" fontId="30" fillId="0" borderId="2" xfId="0" applyNumberFormat="1" applyFont="1" applyBorder="1" applyAlignment="1">
      <alignment horizontal="center" vertical="center" wrapText="1"/>
    </xf>
    <xf numFmtId="166" fontId="30" fillId="0" borderId="23" xfId="0" applyNumberFormat="1" applyFont="1" applyBorder="1" applyAlignment="1">
      <alignment horizontal="center" vertical="center" wrapText="1"/>
    </xf>
    <xf numFmtId="166" fontId="30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13" fillId="0" borderId="25" xfId="15" applyNumberFormat="1" applyFont="1" applyBorder="1" applyAlignment="1" applyProtection="1">
      <alignment horizontal="center" vertical="top" wrapText="1"/>
      <protection locked="0"/>
    </xf>
    <xf numFmtId="49" fontId="13" fillId="0" borderId="17" xfId="15" applyNumberFormat="1" applyFont="1" applyBorder="1" applyAlignment="1" applyProtection="1">
      <alignment horizontal="center" vertical="top" wrapText="1"/>
      <protection locked="0"/>
    </xf>
    <xf numFmtId="49" fontId="13" fillId="0" borderId="21" xfId="15" applyNumberFormat="1" applyFont="1" applyBorder="1" applyAlignment="1" applyProtection="1">
      <alignment horizontal="center" vertical="top" wrapText="1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6" fontId="8" fillId="0" borderId="36" xfId="15" applyNumberFormat="1" applyFont="1" applyBorder="1" applyAlignment="1">
      <alignment horizontal="center" vertical="center" wrapText="1"/>
    </xf>
    <xf numFmtId="166" fontId="8" fillId="0" borderId="4" xfId="15" applyNumberFormat="1" applyFont="1" applyBorder="1" applyAlignment="1">
      <alignment horizontal="center" vertical="center" wrapText="1"/>
    </xf>
    <xf numFmtId="166" fontId="8" fillId="0" borderId="38" xfId="15" applyNumberFormat="1" applyFont="1" applyBorder="1" applyAlignment="1">
      <alignment horizontal="center" vertical="center" wrapText="1"/>
    </xf>
    <xf numFmtId="166" fontId="8" fillId="0" borderId="21" xfId="15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36">
    <cellStyle name="Comma" xfId="27" builtinId="3"/>
    <cellStyle name="Comma 15" xfId="3" xr:uid="{00000000-0005-0000-0000-000001000000}"/>
    <cellStyle name="Comma 2" xfId="5" xr:uid="{00000000-0005-0000-0000-000002000000}"/>
    <cellStyle name="Comma 2 2" xfId="4" xr:uid="{00000000-0005-0000-0000-000003000000}"/>
    <cellStyle name="Comma 2 3" xfId="12" xr:uid="{00000000-0005-0000-0000-000004000000}"/>
    <cellStyle name="Comma 3" xfId="13" xr:uid="{00000000-0005-0000-0000-000005000000}"/>
    <cellStyle name="Comma 4" xfId="18" xr:uid="{00000000-0005-0000-0000-000006000000}"/>
    <cellStyle name="Comma 4 2" xfId="32" xr:uid="{00000000-0005-0000-0000-000007000000}"/>
    <cellStyle name="Comma 5" xfId="25" xr:uid="{00000000-0005-0000-0000-000008000000}"/>
    <cellStyle name="Comma 6" xfId="35" xr:uid="{00000000-0005-0000-0000-000009000000}"/>
    <cellStyle name="Normal" xfId="0" builtinId="0"/>
    <cellStyle name="Normal 10" xfId="24" xr:uid="{00000000-0005-0000-0000-00000B000000}"/>
    <cellStyle name="Normal 11" xfId="29" xr:uid="{00000000-0005-0000-0000-00000C000000}"/>
    <cellStyle name="Normal 11 2" xfId="31" xr:uid="{00000000-0005-0000-0000-00000D000000}"/>
    <cellStyle name="Normal 12" xfId="34" xr:uid="{00000000-0005-0000-0000-00000E000000}"/>
    <cellStyle name="Normal 2" xfId="2" xr:uid="{00000000-0005-0000-0000-00000F000000}"/>
    <cellStyle name="Normal 2 2" xfId="14" xr:uid="{00000000-0005-0000-0000-000010000000}"/>
    <cellStyle name="Normal 3" xfId="6" xr:uid="{00000000-0005-0000-0000-000011000000}"/>
    <cellStyle name="Normal 4" xfId="7" xr:uid="{00000000-0005-0000-0000-000012000000}"/>
    <cellStyle name="Normal 5" xfId="8" xr:uid="{00000000-0005-0000-0000-000013000000}"/>
    <cellStyle name="Normal 5 2" xfId="15" xr:uid="{00000000-0005-0000-0000-000014000000}"/>
    <cellStyle name="Normal 6" xfId="9" xr:uid="{00000000-0005-0000-0000-000015000000}"/>
    <cellStyle name="Normal 7" xfId="11" xr:uid="{00000000-0005-0000-0000-000016000000}"/>
    <cellStyle name="Normal 7 2" xfId="28" xr:uid="{00000000-0005-0000-0000-000017000000}"/>
    <cellStyle name="Normal 8" xfId="17" xr:uid="{00000000-0005-0000-0000-000018000000}"/>
    <cellStyle name="Normal 8 2" xfId="26" xr:uid="{00000000-0005-0000-0000-000019000000}"/>
    <cellStyle name="Normal 88" xfId="21" xr:uid="{00000000-0005-0000-0000-00001A000000}"/>
    <cellStyle name="Normal 89" xfId="23" xr:uid="{00000000-0005-0000-0000-00001B000000}"/>
    <cellStyle name="Normal 9" xfId="20" xr:uid="{00000000-0005-0000-0000-00001C000000}"/>
    <cellStyle name="Normal 90" xfId="22" xr:uid="{00000000-0005-0000-0000-00001D000000}"/>
    <cellStyle name="Normal_Book2" xfId="30" xr:uid="{00000000-0005-0000-0000-00001E000000}"/>
    <cellStyle name="Percent 2" xfId="10" xr:uid="{00000000-0005-0000-0000-00001F000000}"/>
    <cellStyle name="Percent 3" xfId="16" xr:uid="{00000000-0005-0000-0000-000020000000}"/>
    <cellStyle name="Percent 4" xfId="19" xr:uid="{00000000-0005-0000-0000-000021000000}"/>
    <cellStyle name="Percent 4 2" xfId="33" xr:uid="{00000000-0005-0000-0000-000022000000}"/>
    <cellStyle name="SN_241" xfId="1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vark\usermony\USER\EXCHANGE\VAHRAM\NJUTER\D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A4" workbookViewId="0">
      <selection activeCell="A17" sqref="A17"/>
    </sheetView>
  </sheetViews>
  <sheetFormatPr defaultRowHeight="16.5" x14ac:dyDescent="0.3"/>
  <cols>
    <col min="1" max="1" width="66" style="113" customWidth="1"/>
    <col min="2" max="2" width="19.42578125" style="90" bestFit="1" customWidth="1"/>
    <col min="3" max="3" width="9.140625" style="89"/>
    <col min="4" max="4" width="20.140625" style="89" bestFit="1" customWidth="1"/>
    <col min="5" max="5" width="20.42578125" style="89" bestFit="1" customWidth="1"/>
    <col min="6" max="16384" width="9.140625" style="89"/>
  </cols>
  <sheetData>
    <row r="1" spans="1:6" x14ac:dyDescent="0.3">
      <c r="A1" s="87"/>
      <c r="B1" s="88" t="s">
        <v>5</v>
      </c>
    </row>
    <row r="2" spans="1:6" x14ac:dyDescent="0.3">
      <c r="A2" s="87"/>
      <c r="B2" s="88" t="s">
        <v>42</v>
      </c>
    </row>
    <row r="3" spans="1:6" ht="49.5" customHeight="1" x14ac:dyDescent="0.3">
      <c r="A3" s="117" t="s">
        <v>146</v>
      </c>
      <c r="B3" s="117"/>
    </row>
    <row r="4" spans="1:6" x14ac:dyDescent="0.3">
      <c r="A4" s="91"/>
      <c r="B4" s="92" t="s">
        <v>4</v>
      </c>
      <c r="D4" s="90"/>
    </row>
    <row r="5" spans="1:6" ht="33" x14ac:dyDescent="0.3">
      <c r="A5" s="93" t="s">
        <v>1</v>
      </c>
      <c r="B5" s="94" t="s">
        <v>134</v>
      </c>
      <c r="D5" s="114"/>
    </row>
    <row r="6" spans="1:6" x14ac:dyDescent="0.3">
      <c r="A6" s="95" t="s">
        <v>0</v>
      </c>
      <c r="B6" s="94">
        <f>B8+B50</f>
        <v>482925068.59999996</v>
      </c>
      <c r="D6" s="114"/>
      <c r="E6" s="90"/>
      <c r="F6" s="90"/>
    </row>
    <row r="7" spans="1:6" x14ac:dyDescent="0.3">
      <c r="A7" s="96" t="s">
        <v>2</v>
      </c>
      <c r="B7" s="97"/>
    </row>
    <row r="8" spans="1:6" x14ac:dyDescent="0.3">
      <c r="A8" s="96" t="s">
        <v>6</v>
      </c>
      <c r="B8" s="94">
        <f>B10+B17</f>
        <v>351208648.39999998</v>
      </c>
    </row>
    <row r="9" spans="1:6" x14ac:dyDescent="0.3">
      <c r="A9" s="96" t="s">
        <v>2</v>
      </c>
      <c r="B9" s="94"/>
    </row>
    <row r="10" spans="1:6" x14ac:dyDescent="0.3">
      <c r="A10" s="96" t="s">
        <v>7</v>
      </c>
      <c r="B10" s="98">
        <f>B12</f>
        <v>350796122</v>
      </c>
    </row>
    <row r="11" spans="1:6" x14ac:dyDescent="0.3">
      <c r="A11" s="96" t="s">
        <v>2</v>
      </c>
      <c r="B11" s="98"/>
    </row>
    <row r="12" spans="1:6" ht="49.5" x14ac:dyDescent="0.3">
      <c r="A12" s="96" t="s">
        <v>8</v>
      </c>
      <c r="B12" s="99">
        <f>B13</f>
        <v>350796122</v>
      </c>
    </row>
    <row r="13" spans="1:6" x14ac:dyDescent="0.3">
      <c r="A13" s="96" t="s">
        <v>3</v>
      </c>
      <c r="B13" s="99">
        <f>B15+B16</f>
        <v>350796122</v>
      </c>
    </row>
    <row r="14" spans="1:6" x14ac:dyDescent="0.3">
      <c r="A14" s="96" t="s">
        <v>9</v>
      </c>
      <c r="B14" s="99"/>
    </row>
    <row r="15" spans="1:6" x14ac:dyDescent="0.3">
      <c r="A15" s="100" t="s">
        <v>10</v>
      </c>
      <c r="B15" s="99">
        <v>350800000</v>
      </c>
    </row>
    <row r="16" spans="1:6" x14ac:dyDescent="0.3">
      <c r="A16" s="100" t="s">
        <v>11</v>
      </c>
      <c r="B16" s="99">
        <v>-3878</v>
      </c>
    </row>
    <row r="17" spans="1:2" x14ac:dyDescent="0.3">
      <c r="A17" s="96" t="s">
        <v>12</v>
      </c>
      <c r="B17" s="99">
        <f>+B19+B20+B24+B47</f>
        <v>412526.40000000224</v>
      </c>
    </row>
    <row r="18" spans="1:2" x14ac:dyDescent="0.3">
      <c r="A18" s="96" t="s">
        <v>2</v>
      </c>
      <c r="B18" s="99"/>
    </row>
    <row r="19" spans="1:2" ht="33" x14ac:dyDescent="0.3">
      <c r="A19" s="96" t="s">
        <v>13</v>
      </c>
      <c r="B19" s="101">
        <v>10000000</v>
      </c>
    </row>
    <row r="20" spans="1:2" x14ac:dyDescent="0.3">
      <c r="A20" s="96" t="s">
        <v>14</v>
      </c>
      <c r="B20" s="99">
        <f>+B22+B23</f>
        <v>-54211445.700000003</v>
      </c>
    </row>
    <row r="21" spans="1:2" x14ac:dyDescent="0.3">
      <c r="A21" s="102" t="s">
        <v>9</v>
      </c>
      <c r="B21" s="103"/>
    </row>
    <row r="22" spans="1:2" ht="66" x14ac:dyDescent="0.3">
      <c r="A22" s="100" t="s">
        <v>129</v>
      </c>
      <c r="B22" s="101">
        <v>-47211445.700000003</v>
      </c>
    </row>
    <row r="23" spans="1:2" ht="33" x14ac:dyDescent="0.3">
      <c r="A23" s="100" t="s">
        <v>130</v>
      </c>
      <c r="B23" s="104">
        <v>-7000000</v>
      </c>
    </row>
    <row r="24" spans="1:2" ht="33" x14ac:dyDescent="0.3">
      <c r="A24" s="96" t="s">
        <v>15</v>
      </c>
      <c r="B24" s="105">
        <f>SUM(B25:B46)</f>
        <v>30815854.300000004</v>
      </c>
    </row>
    <row r="25" spans="1:2" x14ac:dyDescent="0.3">
      <c r="A25" s="96" t="s">
        <v>16</v>
      </c>
      <c r="B25" s="105">
        <v>12057663</v>
      </c>
    </row>
    <row r="26" spans="1:2" x14ac:dyDescent="0.3">
      <c r="A26" s="96" t="s">
        <v>17</v>
      </c>
      <c r="B26" s="105">
        <v>2519257.5</v>
      </c>
    </row>
    <row r="27" spans="1:2" x14ac:dyDescent="0.3">
      <c r="A27" s="96" t="s">
        <v>18</v>
      </c>
      <c r="B27" s="105">
        <v>533198.80000000005</v>
      </c>
    </row>
    <row r="28" spans="1:2" x14ac:dyDescent="0.3">
      <c r="A28" s="96" t="s">
        <v>19</v>
      </c>
      <c r="B28" s="105">
        <v>513376.1</v>
      </c>
    </row>
    <row r="29" spans="1:2" x14ac:dyDescent="0.3">
      <c r="A29" s="96" t="s">
        <v>20</v>
      </c>
      <c r="B29" s="105">
        <v>266516.7</v>
      </c>
    </row>
    <row r="30" spans="1:2" x14ac:dyDescent="0.3">
      <c r="A30" s="96" t="s">
        <v>21</v>
      </c>
      <c r="B30" s="105">
        <v>60491.3</v>
      </c>
    </row>
    <row r="31" spans="1:2" x14ac:dyDescent="0.3">
      <c r="A31" s="96" t="s">
        <v>22</v>
      </c>
      <c r="B31" s="105">
        <v>659435.5</v>
      </c>
    </row>
    <row r="32" spans="1:2" ht="33" x14ac:dyDescent="0.3">
      <c r="A32" s="96" t="s">
        <v>23</v>
      </c>
      <c r="B32" s="105">
        <v>49239.7</v>
      </c>
    </row>
    <row r="33" spans="1:2" x14ac:dyDescent="0.3">
      <c r="A33" s="96" t="s">
        <v>24</v>
      </c>
      <c r="B33" s="105">
        <v>70796.7</v>
      </c>
    </row>
    <row r="34" spans="1:2" x14ac:dyDescent="0.3">
      <c r="A34" s="96" t="s">
        <v>25</v>
      </c>
      <c r="B34" s="105">
        <v>14615.6</v>
      </c>
    </row>
    <row r="35" spans="1:2" x14ac:dyDescent="0.3">
      <c r="A35" s="96" t="s">
        <v>26</v>
      </c>
      <c r="B35" s="105">
        <v>3523809.5</v>
      </c>
    </row>
    <row r="36" spans="1:2" x14ac:dyDescent="0.3">
      <c r="A36" s="96" t="s">
        <v>27</v>
      </c>
      <c r="B36" s="105">
        <v>2303223.2000000002</v>
      </c>
    </row>
    <row r="37" spans="1:2" ht="33" x14ac:dyDescent="0.3">
      <c r="A37" s="96" t="s">
        <v>28</v>
      </c>
      <c r="B37" s="105">
        <v>73809.600000000006</v>
      </c>
    </row>
    <row r="38" spans="1:2" x14ac:dyDescent="0.3">
      <c r="A38" s="96" t="s">
        <v>29</v>
      </c>
      <c r="B38" s="105">
        <v>165864.29999999999</v>
      </c>
    </row>
    <row r="39" spans="1:2" x14ac:dyDescent="0.3">
      <c r="A39" s="96" t="s">
        <v>30</v>
      </c>
      <c r="B39" s="105">
        <v>98045.9</v>
      </c>
    </row>
    <row r="40" spans="1:2" x14ac:dyDescent="0.3">
      <c r="A40" s="96" t="s">
        <v>31</v>
      </c>
      <c r="B40" s="105">
        <v>1628729.8</v>
      </c>
    </row>
    <row r="41" spans="1:2" x14ac:dyDescent="0.3">
      <c r="A41" s="96" t="s">
        <v>140</v>
      </c>
      <c r="B41" s="105">
        <v>18502.400000000001</v>
      </c>
    </row>
    <row r="42" spans="1:2" x14ac:dyDescent="0.3">
      <c r="A42" s="96" t="s">
        <v>141</v>
      </c>
      <c r="B42" s="105">
        <v>59096.800000000003</v>
      </c>
    </row>
    <row r="43" spans="1:2" x14ac:dyDescent="0.3">
      <c r="A43" s="96" t="s">
        <v>142</v>
      </c>
      <c r="B43" s="105">
        <v>665.8</v>
      </c>
    </row>
    <row r="44" spans="1:2" x14ac:dyDescent="0.3">
      <c r="A44" s="96" t="s">
        <v>143</v>
      </c>
      <c r="B44" s="105">
        <v>3625.1</v>
      </c>
    </row>
    <row r="45" spans="1:2" x14ac:dyDescent="0.3">
      <c r="A45" s="96" t="s">
        <v>144</v>
      </c>
      <c r="B45" s="105">
        <v>3087.1</v>
      </c>
    </row>
    <row r="46" spans="1:2" x14ac:dyDescent="0.3">
      <c r="A46" s="96" t="s">
        <v>145</v>
      </c>
      <c r="B46" s="105">
        <v>6192803.9000000004</v>
      </c>
    </row>
    <row r="47" spans="1:2" x14ac:dyDescent="0.3">
      <c r="A47" s="96" t="s">
        <v>32</v>
      </c>
      <c r="B47" s="105">
        <f>+B48+B49</f>
        <v>13808117.800000001</v>
      </c>
    </row>
    <row r="48" spans="1:2" x14ac:dyDescent="0.3">
      <c r="A48" s="115" t="s">
        <v>152</v>
      </c>
      <c r="B48" s="104">
        <v>-4000000</v>
      </c>
    </row>
    <row r="49" spans="1:5" x14ac:dyDescent="0.3">
      <c r="A49" s="115" t="s">
        <v>153</v>
      </c>
      <c r="B49" s="104">
        <f>17708000+100117.8</f>
        <v>17808117.800000001</v>
      </c>
    </row>
    <row r="50" spans="1:5" x14ac:dyDescent="0.3">
      <c r="A50" s="96" t="s">
        <v>33</v>
      </c>
      <c r="B50" s="105">
        <f>B52+B60</f>
        <v>131716420.2</v>
      </c>
    </row>
    <row r="51" spans="1:5" x14ac:dyDescent="0.3">
      <c r="A51" s="96" t="s">
        <v>34</v>
      </c>
      <c r="B51" s="105"/>
    </row>
    <row r="52" spans="1:5" x14ac:dyDescent="0.3">
      <c r="A52" s="96" t="s">
        <v>7</v>
      </c>
      <c r="B52" s="105">
        <f>B54+B58</f>
        <v>139957671</v>
      </c>
    </row>
    <row r="53" spans="1:5" x14ac:dyDescent="0.3">
      <c r="A53" s="96" t="s">
        <v>2</v>
      </c>
      <c r="B53" s="105"/>
    </row>
    <row r="54" spans="1:5" x14ac:dyDescent="0.3">
      <c r="A54" s="96" t="s">
        <v>35</v>
      </c>
      <c r="B54" s="106">
        <f>+B56+B57</f>
        <v>315015809.19999999</v>
      </c>
    </row>
    <row r="55" spans="1:5" x14ac:dyDescent="0.3">
      <c r="A55" s="100" t="s">
        <v>9</v>
      </c>
      <c r="B55" s="106"/>
    </row>
    <row r="56" spans="1:5" x14ac:dyDescent="0.3">
      <c r="A56" s="107" t="s">
        <v>131</v>
      </c>
      <c r="B56" s="108">
        <v>132835809.2</v>
      </c>
    </row>
    <row r="57" spans="1:5" x14ac:dyDescent="0.3">
      <c r="A57" s="107" t="s">
        <v>128</v>
      </c>
      <c r="B57" s="108">
        <v>182180000</v>
      </c>
    </row>
    <row r="58" spans="1:5" x14ac:dyDescent="0.3">
      <c r="A58" s="96" t="s">
        <v>36</v>
      </c>
      <c r="B58" s="105">
        <f>+B59</f>
        <v>-175058138.19999999</v>
      </c>
      <c r="E58" s="90"/>
    </row>
    <row r="59" spans="1:5" x14ac:dyDescent="0.3">
      <c r="A59" s="96" t="s">
        <v>3</v>
      </c>
      <c r="B59" s="105">
        <v>-175058138.19999999</v>
      </c>
    </row>
    <row r="60" spans="1:5" x14ac:dyDescent="0.3">
      <c r="A60" s="96" t="s">
        <v>37</v>
      </c>
      <c r="B60" s="105">
        <f>+B62+B65</f>
        <v>-8241250.7999999998</v>
      </c>
    </row>
    <row r="61" spans="1:5" x14ac:dyDescent="0.3">
      <c r="A61" s="96" t="s">
        <v>2</v>
      </c>
      <c r="B61" s="105"/>
    </row>
    <row r="62" spans="1:5" ht="33" x14ac:dyDescent="0.3">
      <c r="A62" s="96" t="s">
        <v>38</v>
      </c>
      <c r="B62" s="105">
        <f>+B64</f>
        <v>382821.2</v>
      </c>
    </row>
    <row r="63" spans="1:5" x14ac:dyDescent="0.3">
      <c r="A63" s="96" t="s">
        <v>9</v>
      </c>
      <c r="B63" s="105"/>
    </row>
    <row r="64" spans="1:5" x14ac:dyDescent="0.3">
      <c r="A64" s="100" t="s">
        <v>39</v>
      </c>
      <c r="B64" s="105">
        <v>382821.2</v>
      </c>
    </row>
    <row r="65" spans="1:14" ht="33" x14ac:dyDescent="0.3">
      <c r="A65" s="96" t="s">
        <v>40</v>
      </c>
      <c r="B65" s="105">
        <f>B66+B69</f>
        <v>-8624072</v>
      </c>
    </row>
    <row r="66" spans="1:14" x14ac:dyDescent="0.3">
      <c r="A66" s="96" t="s">
        <v>3</v>
      </c>
      <c r="B66" s="105">
        <f>+B68</f>
        <v>-7490994.5</v>
      </c>
    </row>
    <row r="67" spans="1:14" x14ac:dyDescent="0.3">
      <c r="A67" s="96" t="s">
        <v>9</v>
      </c>
      <c r="B67" s="105"/>
    </row>
    <row r="68" spans="1:14" s="111" customFormat="1" ht="49.5" x14ac:dyDescent="0.3">
      <c r="A68" s="100" t="s">
        <v>41</v>
      </c>
      <c r="B68" s="109">
        <v>-7490994.5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</row>
    <row r="69" spans="1:14" x14ac:dyDescent="0.3">
      <c r="A69" s="112" t="s">
        <v>120</v>
      </c>
      <c r="B69" s="105">
        <f>+B71+B72</f>
        <v>-1133077.5</v>
      </c>
    </row>
    <row r="70" spans="1:14" x14ac:dyDescent="0.3">
      <c r="A70" s="96" t="s">
        <v>9</v>
      </c>
      <c r="B70" s="105"/>
    </row>
    <row r="71" spans="1:14" ht="33" x14ac:dyDescent="0.3">
      <c r="A71" s="100" t="s">
        <v>43</v>
      </c>
      <c r="B71" s="106">
        <v>-730687.5</v>
      </c>
    </row>
    <row r="72" spans="1:14" x14ac:dyDescent="0.3">
      <c r="A72" s="100" t="s">
        <v>139</v>
      </c>
      <c r="B72" s="106">
        <v>-402390</v>
      </c>
    </row>
  </sheetData>
  <mergeCells count="1">
    <mergeCell ref="A3:B3"/>
  </mergeCells>
  <pageMargins left="0.7" right="0.7" top="0.33" bottom="0.37" header="0.2" footer="0.2"/>
  <pageSetup paperSize="9" firstPageNumber="326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1"/>
  <sheetViews>
    <sheetView topLeftCell="A25" zoomScaleNormal="100" zoomScaleSheetLayoutView="100" workbookViewId="0">
      <selection activeCell="E10" sqref="E10:E15"/>
    </sheetView>
  </sheetViews>
  <sheetFormatPr defaultColWidth="9.140625" defaultRowHeight="16.5" x14ac:dyDescent="0.3"/>
  <cols>
    <col min="1" max="1" width="7.5703125" style="1" customWidth="1"/>
    <col min="2" max="2" width="13.85546875" style="86" customWidth="1"/>
    <col min="3" max="3" width="16" style="1" customWidth="1"/>
    <col min="4" max="4" width="74.85546875" style="1" customWidth="1"/>
    <col min="5" max="5" width="24.85546875" style="78" customWidth="1"/>
    <col min="6" max="6" width="20.42578125" style="2" customWidth="1"/>
    <col min="7" max="7" width="19" style="2" bestFit="1" customWidth="1"/>
    <col min="8" max="9" width="16.42578125" style="2" customWidth="1"/>
    <col min="10" max="10" width="9.140625" style="2"/>
    <col min="11" max="16384" width="9.140625" style="1"/>
  </cols>
  <sheetData>
    <row r="1" spans="2:12" ht="21.75" customHeight="1" x14ac:dyDescent="0.3">
      <c r="B1" s="83"/>
      <c r="E1" s="77" t="s">
        <v>5</v>
      </c>
    </row>
    <row r="2" spans="2:12" ht="33" customHeight="1" x14ac:dyDescent="0.3">
      <c r="B2" s="83"/>
      <c r="E2" s="77" t="s">
        <v>44</v>
      </c>
    </row>
    <row r="3" spans="2:12" ht="66.75" customHeight="1" x14ac:dyDescent="0.3">
      <c r="B3" s="143" t="s">
        <v>138</v>
      </c>
      <c r="C3" s="143"/>
      <c r="D3" s="143"/>
      <c r="E3" s="143"/>
    </row>
    <row r="4" spans="2:12" x14ac:dyDescent="0.3">
      <c r="B4" s="83"/>
    </row>
    <row r="5" spans="2:12" ht="21.75" customHeight="1" thickBot="1" x14ac:dyDescent="0.35">
      <c r="B5" s="83"/>
      <c r="E5" s="79"/>
      <c r="F5" s="3"/>
    </row>
    <row r="6" spans="2:12" ht="29.25" customHeight="1" x14ac:dyDescent="0.3">
      <c r="B6" s="144" t="s">
        <v>45</v>
      </c>
      <c r="C6" s="145"/>
      <c r="D6" s="146" t="s">
        <v>46</v>
      </c>
      <c r="E6" s="148" t="s">
        <v>150</v>
      </c>
      <c r="F6" s="8"/>
    </row>
    <row r="7" spans="2:12" ht="25.5" customHeight="1" x14ac:dyDescent="0.3">
      <c r="B7" s="84" t="s">
        <v>47</v>
      </c>
      <c r="C7" s="4" t="s">
        <v>48</v>
      </c>
      <c r="D7" s="147"/>
      <c r="E7" s="149"/>
      <c r="F7" s="76"/>
      <c r="G7" s="5"/>
      <c r="H7" s="5"/>
      <c r="I7" s="5"/>
    </row>
    <row r="8" spans="2:12" ht="38.25" customHeight="1" thickBot="1" x14ac:dyDescent="0.35">
      <c r="B8" s="85"/>
      <c r="C8" s="6"/>
      <c r="D8" s="7" t="s">
        <v>49</v>
      </c>
      <c r="E8" s="80">
        <f>E10+E36+E44+E56+E84</f>
        <v>237897533.89999998</v>
      </c>
      <c r="F8" s="8"/>
      <c r="G8" s="9"/>
      <c r="H8" s="10"/>
      <c r="I8" s="5"/>
    </row>
    <row r="9" spans="2:12" s="8" customFormat="1" ht="33.75" customHeight="1" thickBot="1" x14ac:dyDescent="0.35">
      <c r="B9" s="150"/>
      <c r="C9" s="150"/>
      <c r="D9" s="11" t="s">
        <v>3</v>
      </c>
      <c r="E9" s="81"/>
      <c r="G9" s="12"/>
      <c r="H9" s="12"/>
      <c r="I9" s="12"/>
      <c r="J9" s="12"/>
      <c r="K9" s="12"/>
      <c r="L9" s="12"/>
    </row>
    <row r="10" spans="2:12" ht="29.25" customHeight="1" x14ac:dyDescent="0.3">
      <c r="B10" s="130">
        <v>1211</v>
      </c>
      <c r="C10" s="131"/>
      <c r="D10" s="132" t="s">
        <v>51</v>
      </c>
      <c r="E10" s="134">
        <f>+E17+E23+E29</f>
        <v>182553010.69999999</v>
      </c>
      <c r="G10" s="5"/>
      <c r="H10" s="5"/>
      <c r="I10" s="5"/>
      <c r="J10" s="5"/>
      <c r="K10" s="5"/>
      <c r="L10" s="5"/>
    </row>
    <row r="11" spans="2:12" x14ac:dyDescent="0.3">
      <c r="B11" s="130"/>
      <c r="C11" s="131"/>
      <c r="D11" s="133"/>
      <c r="E11" s="135"/>
      <c r="G11" s="5"/>
      <c r="H11" s="5"/>
      <c r="I11" s="5"/>
      <c r="J11" s="5"/>
      <c r="K11" s="5"/>
      <c r="L11" s="5"/>
    </row>
    <row r="12" spans="2:12" ht="27" customHeight="1" x14ac:dyDescent="0.3">
      <c r="B12" s="130"/>
      <c r="C12" s="131"/>
      <c r="D12" s="137" t="s">
        <v>52</v>
      </c>
      <c r="E12" s="135"/>
      <c r="G12" s="5"/>
      <c r="H12" s="5"/>
      <c r="I12" s="5"/>
      <c r="J12" s="5"/>
      <c r="K12" s="5"/>
      <c r="L12" s="5"/>
    </row>
    <row r="13" spans="2:12" ht="41.25" customHeight="1" x14ac:dyDescent="0.3">
      <c r="B13" s="130"/>
      <c r="C13" s="131"/>
      <c r="D13" s="126"/>
      <c r="E13" s="135"/>
      <c r="G13" s="5"/>
      <c r="H13" s="5"/>
      <c r="I13" s="5"/>
      <c r="J13" s="5"/>
      <c r="K13" s="5"/>
      <c r="L13" s="5"/>
    </row>
    <row r="14" spans="2:12" ht="23.25" customHeight="1" x14ac:dyDescent="0.3">
      <c r="B14" s="130"/>
      <c r="C14" s="131"/>
      <c r="D14" s="125" t="s">
        <v>53</v>
      </c>
      <c r="E14" s="135"/>
      <c r="G14" s="5"/>
      <c r="H14" s="5"/>
      <c r="I14" s="5"/>
      <c r="J14" s="5"/>
      <c r="K14" s="5"/>
      <c r="L14" s="5"/>
    </row>
    <row r="15" spans="2:12" ht="36" customHeight="1" x14ac:dyDescent="0.3">
      <c r="B15" s="130"/>
      <c r="C15" s="131"/>
      <c r="D15" s="126"/>
      <c r="E15" s="136"/>
      <c r="G15" s="5"/>
      <c r="H15" s="5"/>
      <c r="I15" s="5"/>
      <c r="J15" s="5"/>
      <c r="K15" s="5"/>
      <c r="L15" s="5"/>
    </row>
    <row r="16" spans="2:12" ht="31.5" customHeight="1" x14ac:dyDescent="0.3">
      <c r="B16" s="118" t="s">
        <v>50</v>
      </c>
      <c r="C16" s="119"/>
      <c r="D16" s="119"/>
      <c r="E16" s="120"/>
      <c r="G16" s="5"/>
      <c r="H16" s="5"/>
      <c r="I16" s="5"/>
      <c r="J16" s="5"/>
      <c r="K16" s="5"/>
      <c r="L16" s="5"/>
    </row>
    <row r="17" spans="2:12" s="13" customFormat="1" ht="23.25" customHeight="1" x14ac:dyDescent="0.3">
      <c r="B17" s="121"/>
      <c r="C17" s="122">
        <v>43001</v>
      </c>
      <c r="D17" s="125" t="s">
        <v>54</v>
      </c>
      <c r="E17" s="127">
        <f>-hav.3!B59</f>
        <v>175058138.19999999</v>
      </c>
      <c r="F17" s="2"/>
      <c r="G17" s="5"/>
      <c r="H17" s="5"/>
      <c r="I17" s="14"/>
      <c r="J17" s="14"/>
      <c r="K17" s="14"/>
      <c r="L17" s="14"/>
    </row>
    <row r="18" spans="2:12" s="13" customFormat="1" ht="30.75" customHeight="1" x14ac:dyDescent="0.3">
      <c r="B18" s="121"/>
      <c r="C18" s="123"/>
      <c r="D18" s="126"/>
      <c r="E18" s="128"/>
      <c r="F18" s="2"/>
      <c r="G18" s="5"/>
      <c r="H18" s="5"/>
      <c r="I18" s="14"/>
      <c r="J18" s="14"/>
      <c r="K18" s="14"/>
      <c r="L18" s="14"/>
    </row>
    <row r="19" spans="2:12" s="13" customFormat="1" ht="24.75" customHeight="1" x14ac:dyDescent="0.3">
      <c r="B19" s="121"/>
      <c r="C19" s="123"/>
      <c r="D19" s="125" t="s">
        <v>55</v>
      </c>
      <c r="E19" s="128"/>
      <c r="F19" s="2"/>
      <c r="G19" s="5"/>
      <c r="H19" s="5"/>
      <c r="I19" s="14"/>
      <c r="J19" s="14"/>
      <c r="K19" s="14"/>
      <c r="L19" s="14"/>
    </row>
    <row r="20" spans="2:12" s="13" customFormat="1" ht="51" customHeight="1" x14ac:dyDescent="0.3">
      <c r="B20" s="121"/>
      <c r="C20" s="123"/>
      <c r="D20" s="126"/>
      <c r="E20" s="128"/>
      <c r="F20" s="2"/>
      <c r="G20" s="5"/>
      <c r="H20" s="5"/>
      <c r="I20" s="14"/>
      <c r="J20" s="14"/>
      <c r="K20" s="14"/>
      <c r="L20" s="14"/>
    </row>
    <row r="21" spans="2:12" s="13" customFormat="1" ht="26.25" customHeight="1" x14ac:dyDescent="0.3">
      <c r="B21" s="121"/>
      <c r="C21" s="123"/>
      <c r="D21" s="125" t="s">
        <v>56</v>
      </c>
      <c r="E21" s="128"/>
      <c r="F21" s="2"/>
      <c r="G21" s="5"/>
      <c r="H21" s="5"/>
      <c r="I21" s="14"/>
      <c r="J21" s="14"/>
      <c r="K21" s="14"/>
      <c r="L21" s="14"/>
    </row>
    <row r="22" spans="2:12" s="13" customFormat="1" ht="19.5" customHeight="1" x14ac:dyDescent="0.3">
      <c r="B22" s="121"/>
      <c r="C22" s="124"/>
      <c r="D22" s="126"/>
      <c r="E22" s="129"/>
      <c r="F22" s="2"/>
      <c r="G22" s="5"/>
      <c r="H22" s="5"/>
      <c r="I22" s="14"/>
      <c r="J22" s="14"/>
      <c r="K22" s="14"/>
      <c r="L22" s="14"/>
    </row>
    <row r="23" spans="2:12" ht="9.75" customHeight="1" x14ac:dyDescent="0.3">
      <c r="B23" s="130"/>
      <c r="C23" s="122">
        <v>44001</v>
      </c>
      <c r="D23" s="142" t="s">
        <v>57</v>
      </c>
      <c r="E23" s="127">
        <f>-hav.3!B68</f>
        <v>7490994.5</v>
      </c>
      <c r="G23" s="5"/>
      <c r="H23" s="5"/>
      <c r="I23" s="5"/>
      <c r="J23" s="5"/>
      <c r="K23" s="5"/>
      <c r="L23" s="5"/>
    </row>
    <row r="24" spans="2:12" ht="63.75" customHeight="1" x14ac:dyDescent="0.3">
      <c r="B24" s="130"/>
      <c r="C24" s="123"/>
      <c r="D24" s="126"/>
      <c r="E24" s="128"/>
      <c r="G24" s="5"/>
      <c r="H24" s="5"/>
      <c r="I24" s="5"/>
      <c r="J24" s="5"/>
      <c r="K24" s="5"/>
      <c r="L24" s="5"/>
    </row>
    <row r="25" spans="2:12" ht="27" customHeight="1" x14ac:dyDescent="0.3">
      <c r="B25" s="130"/>
      <c r="C25" s="123"/>
      <c r="D25" s="142" t="s">
        <v>154</v>
      </c>
      <c r="E25" s="128"/>
      <c r="G25" s="5"/>
      <c r="H25" s="5"/>
      <c r="I25" s="5"/>
      <c r="J25" s="5"/>
      <c r="K25" s="5"/>
      <c r="L25" s="5"/>
    </row>
    <row r="26" spans="2:12" ht="78.75" customHeight="1" x14ac:dyDescent="0.3">
      <c r="B26" s="138"/>
      <c r="C26" s="140"/>
      <c r="D26" s="126"/>
      <c r="E26" s="128"/>
      <c r="F26" s="76"/>
      <c r="G26" s="5"/>
      <c r="H26" s="5"/>
      <c r="I26" s="5"/>
      <c r="J26" s="5"/>
      <c r="K26" s="5"/>
      <c r="L26" s="5"/>
    </row>
    <row r="27" spans="2:12" ht="23.25" customHeight="1" x14ac:dyDescent="0.3">
      <c r="B27" s="138"/>
      <c r="C27" s="140"/>
      <c r="D27" s="125" t="s">
        <v>58</v>
      </c>
      <c r="E27" s="128"/>
      <c r="G27" s="5"/>
      <c r="H27" s="5"/>
      <c r="I27" s="5"/>
      <c r="J27" s="5"/>
      <c r="K27" s="5"/>
      <c r="L27" s="5"/>
    </row>
    <row r="28" spans="2:12" ht="24" customHeight="1" x14ac:dyDescent="0.3">
      <c r="B28" s="139"/>
      <c r="C28" s="141"/>
      <c r="D28" s="126"/>
      <c r="E28" s="129"/>
      <c r="G28" s="5"/>
      <c r="H28" s="5"/>
      <c r="I28" s="5"/>
      <c r="J28" s="5"/>
      <c r="K28" s="5"/>
      <c r="L28" s="5"/>
    </row>
    <row r="29" spans="2:12" ht="27" customHeight="1" x14ac:dyDescent="0.3">
      <c r="B29" s="160"/>
      <c r="C29" s="162">
        <v>45001</v>
      </c>
      <c r="D29" s="125" t="s">
        <v>59</v>
      </c>
      <c r="E29" s="127">
        <f>-hav.3!B16</f>
        <v>3878</v>
      </c>
      <c r="G29" s="5"/>
      <c r="H29" s="5"/>
      <c r="I29" s="5"/>
      <c r="J29" s="5"/>
      <c r="K29" s="5"/>
      <c r="L29" s="5"/>
    </row>
    <row r="30" spans="2:12" ht="18.75" customHeight="1" x14ac:dyDescent="0.3">
      <c r="B30" s="138"/>
      <c r="C30" s="140"/>
      <c r="D30" s="126"/>
      <c r="E30" s="128"/>
      <c r="G30" s="5"/>
      <c r="H30" s="5"/>
      <c r="I30" s="5"/>
      <c r="J30" s="5"/>
      <c r="K30" s="5"/>
      <c r="L30" s="5"/>
    </row>
    <row r="31" spans="2:12" ht="49.5" customHeight="1" x14ac:dyDescent="0.3">
      <c r="B31" s="138"/>
      <c r="C31" s="140"/>
      <c r="D31" s="125" t="s">
        <v>60</v>
      </c>
      <c r="E31" s="128"/>
      <c r="G31" s="5"/>
      <c r="H31" s="5"/>
      <c r="I31" s="5"/>
      <c r="J31" s="5"/>
      <c r="K31" s="5"/>
      <c r="L31" s="5"/>
    </row>
    <row r="32" spans="2:12" ht="29.25" customHeight="1" x14ac:dyDescent="0.3">
      <c r="B32" s="138"/>
      <c r="C32" s="140"/>
      <c r="D32" s="126"/>
      <c r="E32" s="128"/>
      <c r="G32" s="5"/>
      <c r="H32" s="5"/>
      <c r="I32" s="5"/>
      <c r="J32" s="5"/>
      <c r="K32" s="5"/>
      <c r="L32" s="5"/>
    </row>
    <row r="33" spans="2:12" ht="35.25" customHeight="1" x14ac:dyDescent="0.3">
      <c r="B33" s="138"/>
      <c r="C33" s="140"/>
      <c r="D33" s="125" t="s">
        <v>61</v>
      </c>
      <c r="E33" s="128"/>
      <c r="G33" s="5"/>
      <c r="H33" s="5"/>
      <c r="I33" s="5"/>
      <c r="J33" s="5"/>
      <c r="K33" s="5"/>
      <c r="L33" s="5"/>
    </row>
    <row r="34" spans="2:12" ht="40.5" customHeight="1" thickBot="1" x14ac:dyDescent="0.35">
      <c r="B34" s="161"/>
      <c r="C34" s="163"/>
      <c r="D34" s="151"/>
      <c r="E34" s="164"/>
      <c r="G34" s="5"/>
      <c r="H34" s="5"/>
      <c r="I34" s="5"/>
      <c r="J34" s="5"/>
      <c r="K34" s="5"/>
      <c r="L34" s="5"/>
    </row>
    <row r="35" spans="2:12" s="8" customFormat="1" ht="45.75" customHeight="1" thickBot="1" x14ac:dyDescent="0.35">
      <c r="B35" s="150"/>
      <c r="C35" s="150"/>
      <c r="D35" s="11" t="s">
        <v>62</v>
      </c>
      <c r="E35" s="81"/>
    </row>
    <row r="36" spans="2:12" s="8" customFormat="1" ht="44.25" customHeight="1" x14ac:dyDescent="0.3">
      <c r="B36" s="159" t="s">
        <v>63</v>
      </c>
      <c r="C36" s="154"/>
      <c r="D36" s="15" t="s">
        <v>64</v>
      </c>
      <c r="E36" s="157">
        <f>+E40</f>
        <v>1010619.2999999999</v>
      </c>
    </row>
    <row r="37" spans="2:12" s="8" customFormat="1" ht="56.25" customHeight="1" x14ac:dyDescent="0.3">
      <c r="B37" s="152"/>
      <c r="C37" s="154"/>
      <c r="D37" s="21" t="s">
        <v>65</v>
      </c>
      <c r="E37" s="157"/>
    </row>
    <row r="38" spans="2:12" s="8" customFormat="1" ht="56.25" customHeight="1" x14ac:dyDescent="0.3">
      <c r="B38" s="152"/>
      <c r="C38" s="155"/>
      <c r="D38" s="15" t="s">
        <v>66</v>
      </c>
      <c r="E38" s="158"/>
    </row>
    <row r="39" spans="2:12" s="8" customFormat="1" ht="38.25" customHeight="1" x14ac:dyDescent="0.3">
      <c r="B39" s="118" t="s">
        <v>50</v>
      </c>
      <c r="C39" s="119"/>
      <c r="D39" s="119"/>
      <c r="E39" s="120"/>
    </row>
    <row r="40" spans="2:12" s="8" customFormat="1" ht="114.75" customHeight="1" x14ac:dyDescent="0.3">
      <c r="B40" s="152"/>
      <c r="C40" s="153" t="s">
        <v>67</v>
      </c>
      <c r="D40" s="15" t="s">
        <v>68</v>
      </c>
      <c r="E40" s="156">
        <f>+'hav.3-1.1.1'!D12</f>
        <v>1010619.2999999999</v>
      </c>
    </row>
    <row r="41" spans="2:12" s="8" customFormat="1" ht="63.75" customHeight="1" x14ac:dyDescent="0.3">
      <c r="B41" s="152"/>
      <c r="C41" s="154"/>
      <c r="D41" s="15" t="s">
        <v>69</v>
      </c>
      <c r="E41" s="157"/>
    </row>
    <row r="42" spans="2:12" s="8" customFormat="1" ht="30" customHeight="1" x14ac:dyDescent="0.3">
      <c r="B42" s="152"/>
      <c r="C42" s="154"/>
      <c r="D42" s="16" t="s">
        <v>70</v>
      </c>
      <c r="E42" s="157"/>
    </row>
    <row r="43" spans="2:12" s="8" customFormat="1" ht="24.75" customHeight="1" x14ac:dyDescent="0.3">
      <c r="B43" s="152"/>
      <c r="C43" s="155"/>
      <c r="D43" s="15" t="s">
        <v>71</v>
      </c>
      <c r="E43" s="158"/>
    </row>
    <row r="44" spans="2:12" s="8" customFormat="1" ht="44.25" customHeight="1" x14ac:dyDescent="0.3">
      <c r="B44" s="159" t="s">
        <v>73</v>
      </c>
      <c r="C44" s="154"/>
      <c r="D44" s="15" t="s">
        <v>74</v>
      </c>
      <c r="E44" s="157">
        <f>+E48+E52</f>
        <v>1047724.1</v>
      </c>
    </row>
    <row r="45" spans="2:12" s="8" customFormat="1" ht="45.75" customHeight="1" x14ac:dyDescent="0.3">
      <c r="B45" s="152"/>
      <c r="C45" s="154"/>
      <c r="D45" s="21" t="s">
        <v>75</v>
      </c>
      <c r="E45" s="157"/>
    </row>
    <row r="46" spans="2:12" s="8" customFormat="1" ht="56.25" customHeight="1" x14ac:dyDescent="0.3">
      <c r="B46" s="152"/>
      <c r="C46" s="155"/>
      <c r="D46" s="15" t="s">
        <v>76</v>
      </c>
      <c r="E46" s="158"/>
    </row>
    <row r="47" spans="2:12" s="8" customFormat="1" ht="38.25" customHeight="1" x14ac:dyDescent="0.3">
      <c r="B47" s="118" t="s">
        <v>50</v>
      </c>
      <c r="C47" s="119"/>
      <c r="D47" s="119"/>
      <c r="E47" s="120"/>
    </row>
    <row r="48" spans="2:12" s="8" customFormat="1" ht="98.25" customHeight="1" x14ac:dyDescent="0.3">
      <c r="B48" s="152"/>
      <c r="C48" s="153" t="s">
        <v>67</v>
      </c>
      <c r="D48" s="15" t="s">
        <v>77</v>
      </c>
      <c r="E48" s="156">
        <f>+'hav.3-1.1.1'!D21</f>
        <v>28972.100000000002</v>
      </c>
    </row>
    <row r="49" spans="2:5" s="8" customFormat="1" ht="63.75" customHeight="1" x14ac:dyDescent="0.3">
      <c r="B49" s="152"/>
      <c r="C49" s="154"/>
      <c r="D49" s="15" t="s">
        <v>78</v>
      </c>
      <c r="E49" s="157"/>
    </row>
    <row r="50" spans="2:5" s="8" customFormat="1" ht="30" customHeight="1" x14ac:dyDescent="0.3">
      <c r="B50" s="152"/>
      <c r="C50" s="154"/>
      <c r="D50" s="16" t="s">
        <v>70</v>
      </c>
      <c r="E50" s="157"/>
    </row>
    <row r="51" spans="2:5" s="8" customFormat="1" ht="24.75" customHeight="1" x14ac:dyDescent="0.3">
      <c r="B51" s="152"/>
      <c r="C51" s="155"/>
      <c r="D51" s="15" t="s">
        <v>71</v>
      </c>
      <c r="E51" s="158"/>
    </row>
    <row r="52" spans="2:5" s="8" customFormat="1" ht="98.25" customHeight="1" x14ac:dyDescent="0.3">
      <c r="B52" s="152"/>
      <c r="C52" s="153" t="s">
        <v>72</v>
      </c>
      <c r="D52" s="15" t="s">
        <v>125</v>
      </c>
      <c r="E52" s="156">
        <f>+'hav.3-1.1.1'!D29</f>
        <v>1018752</v>
      </c>
    </row>
    <row r="53" spans="2:5" s="8" customFormat="1" ht="63.75" customHeight="1" x14ac:dyDescent="0.3">
      <c r="B53" s="152"/>
      <c r="C53" s="154"/>
      <c r="D53" s="15" t="s">
        <v>126</v>
      </c>
      <c r="E53" s="157"/>
    </row>
    <row r="54" spans="2:5" s="8" customFormat="1" ht="30" customHeight="1" x14ac:dyDescent="0.3">
      <c r="B54" s="152"/>
      <c r="C54" s="154"/>
      <c r="D54" s="16" t="s">
        <v>70</v>
      </c>
      <c r="E54" s="157"/>
    </row>
    <row r="55" spans="2:5" s="8" customFormat="1" ht="24.75" customHeight="1" x14ac:dyDescent="0.3">
      <c r="B55" s="152"/>
      <c r="C55" s="155"/>
      <c r="D55" s="15" t="s">
        <v>71</v>
      </c>
      <c r="E55" s="158"/>
    </row>
    <row r="56" spans="2:5" s="8" customFormat="1" ht="44.25" customHeight="1" x14ac:dyDescent="0.3">
      <c r="B56" s="159" t="s">
        <v>79</v>
      </c>
      <c r="C56" s="154"/>
      <c r="D56" s="15" t="s">
        <v>80</v>
      </c>
      <c r="E56" s="157">
        <f>+E60+E64+E68+E73+E78</f>
        <v>52153102.299999997</v>
      </c>
    </row>
    <row r="57" spans="2:5" s="8" customFormat="1" ht="56.25" customHeight="1" x14ac:dyDescent="0.3">
      <c r="B57" s="152"/>
      <c r="C57" s="154"/>
      <c r="D57" s="21" t="s">
        <v>81</v>
      </c>
      <c r="E57" s="157"/>
    </row>
    <row r="58" spans="2:5" s="8" customFormat="1" ht="56.25" customHeight="1" x14ac:dyDescent="0.3">
      <c r="B58" s="152"/>
      <c r="C58" s="155"/>
      <c r="D58" s="15" t="s">
        <v>82</v>
      </c>
      <c r="E58" s="158"/>
    </row>
    <row r="59" spans="2:5" s="8" customFormat="1" ht="38.25" customHeight="1" x14ac:dyDescent="0.3">
      <c r="B59" s="118" t="s">
        <v>50</v>
      </c>
      <c r="C59" s="119"/>
      <c r="D59" s="119"/>
      <c r="E59" s="120"/>
    </row>
    <row r="60" spans="2:5" s="8" customFormat="1" ht="90" customHeight="1" x14ac:dyDescent="0.3">
      <c r="B60" s="152"/>
      <c r="C60" s="153" t="s">
        <v>72</v>
      </c>
      <c r="D60" s="15" t="s">
        <v>83</v>
      </c>
      <c r="E60" s="156">
        <f>+'hav.3-1.1.1'!D38</f>
        <v>1026998.3</v>
      </c>
    </row>
    <row r="61" spans="2:5" s="8" customFormat="1" ht="103.5" customHeight="1" x14ac:dyDescent="0.3">
      <c r="B61" s="152"/>
      <c r="C61" s="154"/>
      <c r="D61" s="15" t="s">
        <v>84</v>
      </c>
      <c r="E61" s="157"/>
    </row>
    <row r="62" spans="2:5" s="8" customFormat="1" ht="24.75" customHeight="1" x14ac:dyDescent="0.3">
      <c r="B62" s="152"/>
      <c r="C62" s="154"/>
      <c r="D62" s="17" t="s">
        <v>70</v>
      </c>
      <c r="E62" s="157"/>
    </row>
    <row r="63" spans="2:5" s="8" customFormat="1" ht="32.25" customHeight="1" x14ac:dyDescent="0.3">
      <c r="B63" s="152"/>
      <c r="C63" s="155"/>
      <c r="D63" s="15" t="s">
        <v>71</v>
      </c>
      <c r="E63" s="158"/>
    </row>
    <row r="64" spans="2:5" s="8" customFormat="1" ht="89.25" customHeight="1" x14ac:dyDescent="0.3">
      <c r="B64" s="152"/>
      <c r="C64" s="153" t="s">
        <v>85</v>
      </c>
      <c r="D64" s="15" t="s">
        <v>86</v>
      </c>
      <c r="E64" s="156">
        <f>+'hav.3-1.1.1'!D46</f>
        <v>1945151.4000000001</v>
      </c>
    </row>
    <row r="65" spans="2:6" s="8" customFormat="1" ht="93.75" customHeight="1" x14ac:dyDescent="0.3">
      <c r="B65" s="152"/>
      <c r="C65" s="154"/>
      <c r="D65" s="15" t="s">
        <v>87</v>
      </c>
      <c r="E65" s="157"/>
    </row>
    <row r="66" spans="2:6" s="8" customFormat="1" ht="27" customHeight="1" x14ac:dyDescent="0.3">
      <c r="B66" s="152"/>
      <c r="C66" s="154"/>
      <c r="D66" s="17" t="s">
        <v>70</v>
      </c>
      <c r="E66" s="157"/>
    </row>
    <row r="67" spans="2:6" s="8" customFormat="1" ht="32.25" customHeight="1" x14ac:dyDescent="0.3">
      <c r="B67" s="152"/>
      <c r="C67" s="155"/>
      <c r="D67" s="15" t="s">
        <v>71</v>
      </c>
      <c r="E67" s="158"/>
    </row>
    <row r="68" spans="2:6" s="8" customFormat="1" ht="51" customHeight="1" x14ac:dyDescent="0.3">
      <c r="B68" s="152"/>
      <c r="C68" s="166" t="s">
        <v>88</v>
      </c>
      <c r="D68" s="171" t="s">
        <v>89</v>
      </c>
      <c r="E68" s="156">
        <f>+'hav.3-1.1.1'!D54</f>
        <v>21055477.600000001</v>
      </c>
    </row>
    <row r="69" spans="2:6" s="8" customFormat="1" ht="71.25" customHeight="1" x14ac:dyDescent="0.3">
      <c r="B69" s="152"/>
      <c r="C69" s="167"/>
      <c r="D69" s="172"/>
      <c r="E69" s="157"/>
    </row>
    <row r="70" spans="2:6" s="8" customFormat="1" ht="54" customHeight="1" x14ac:dyDescent="0.3">
      <c r="B70" s="152"/>
      <c r="C70" s="167"/>
      <c r="D70" s="15" t="s">
        <v>90</v>
      </c>
      <c r="E70" s="157"/>
      <c r="F70" s="18"/>
    </row>
    <row r="71" spans="2:6" s="8" customFormat="1" ht="22.5" customHeight="1" x14ac:dyDescent="0.3">
      <c r="B71" s="152"/>
      <c r="C71" s="167"/>
      <c r="D71" s="15" t="s">
        <v>70</v>
      </c>
      <c r="E71" s="157"/>
    </row>
    <row r="72" spans="2:6" s="8" customFormat="1" ht="32.25" customHeight="1" thickBot="1" x14ac:dyDescent="0.35">
      <c r="B72" s="165"/>
      <c r="C72" s="168"/>
      <c r="D72" s="19" t="s">
        <v>71</v>
      </c>
      <c r="E72" s="170"/>
    </row>
    <row r="73" spans="2:6" s="8" customFormat="1" ht="51" customHeight="1" x14ac:dyDescent="0.3">
      <c r="B73" s="152"/>
      <c r="C73" s="166" t="s">
        <v>123</v>
      </c>
      <c r="D73" s="169" t="s">
        <v>124</v>
      </c>
      <c r="E73" s="156">
        <f>+'hav.3-1.1.1.1'!D9</f>
        <v>7000000</v>
      </c>
    </row>
    <row r="74" spans="2:6" s="8" customFormat="1" ht="36" customHeight="1" x14ac:dyDescent="0.3">
      <c r="B74" s="152"/>
      <c r="C74" s="167"/>
      <c r="D74" s="169"/>
      <c r="E74" s="157"/>
    </row>
    <row r="75" spans="2:6" s="8" customFormat="1" ht="78" customHeight="1" x14ac:dyDescent="0.3">
      <c r="B75" s="152"/>
      <c r="C75" s="167"/>
      <c r="D75" s="15" t="s">
        <v>149</v>
      </c>
      <c r="E75" s="157"/>
      <c r="F75" s="18"/>
    </row>
    <row r="76" spans="2:6" s="8" customFormat="1" ht="22.5" customHeight="1" x14ac:dyDescent="0.3">
      <c r="B76" s="152"/>
      <c r="C76" s="167"/>
      <c r="D76" s="15" t="s">
        <v>70</v>
      </c>
      <c r="E76" s="157"/>
    </row>
    <row r="77" spans="2:6" s="8" customFormat="1" ht="32.25" customHeight="1" thickBot="1" x14ac:dyDescent="0.35">
      <c r="B77" s="165"/>
      <c r="C77" s="168"/>
      <c r="D77" s="19" t="s">
        <v>71</v>
      </c>
      <c r="E77" s="170"/>
    </row>
    <row r="78" spans="2:6" s="8" customFormat="1" ht="32.25" customHeight="1" x14ac:dyDescent="0.3">
      <c r="B78" s="152"/>
      <c r="C78" s="166" t="s">
        <v>133</v>
      </c>
      <c r="D78" s="169" t="s">
        <v>132</v>
      </c>
      <c r="E78" s="156">
        <f>+'hav.3-1.1.1'!D62</f>
        <v>21125475</v>
      </c>
    </row>
    <row r="79" spans="2:6" s="8" customFormat="1" ht="21.75" customHeight="1" x14ac:dyDescent="0.3">
      <c r="B79" s="152"/>
      <c r="C79" s="167"/>
      <c r="D79" s="169"/>
      <c r="E79" s="157"/>
    </row>
    <row r="80" spans="2:6" s="8" customFormat="1" ht="78" customHeight="1" x14ac:dyDescent="0.3">
      <c r="B80" s="152"/>
      <c r="C80" s="167"/>
      <c r="D80" s="15" t="s">
        <v>135</v>
      </c>
      <c r="E80" s="157"/>
      <c r="F80" s="18"/>
    </row>
    <row r="81" spans="2:12" s="8" customFormat="1" ht="22.5" customHeight="1" x14ac:dyDescent="0.3">
      <c r="B81" s="152"/>
      <c r="C81" s="167"/>
      <c r="D81" s="15" t="s">
        <v>70</v>
      </c>
      <c r="E81" s="157"/>
    </row>
    <row r="82" spans="2:12" s="8" customFormat="1" ht="32.25" customHeight="1" thickBot="1" x14ac:dyDescent="0.35">
      <c r="B82" s="165"/>
      <c r="C82" s="168"/>
      <c r="D82" s="19" t="s">
        <v>71</v>
      </c>
      <c r="E82" s="170"/>
    </row>
    <row r="83" spans="2:12" s="8" customFormat="1" ht="45.75" customHeight="1" thickBot="1" x14ac:dyDescent="0.35">
      <c r="B83" s="150"/>
      <c r="C83" s="150"/>
      <c r="D83" s="11" t="s">
        <v>116</v>
      </c>
      <c r="E83" s="81"/>
    </row>
    <row r="84" spans="2:12" ht="21.75" customHeight="1" x14ac:dyDescent="0.3">
      <c r="B84" s="130">
        <v>1226</v>
      </c>
      <c r="C84" s="131"/>
      <c r="D84" s="174" t="s">
        <v>117</v>
      </c>
      <c r="E84" s="134">
        <f>+E90+E96</f>
        <v>1133077.5</v>
      </c>
      <c r="G84" s="5"/>
      <c r="H84" s="5"/>
      <c r="I84" s="5"/>
      <c r="J84" s="5"/>
      <c r="K84" s="5"/>
      <c r="L84" s="5"/>
    </row>
    <row r="85" spans="2:12" ht="24.75" customHeight="1" x14ac:dyDescent="0.3">
      <c r="B85" s="130"/>
      <c r="C85" s="131"/>
      <c r="D85" s="133"/>
      <c r="E85" s="135"/>
      <c r="G85" s="5"/>
      <c r="H85" s="5"/>
      <c r="I85" s="5"/>
      <c r="J85" s="5"/>
      <c r="K85" s="5"/>
      <c r="L85" s="5"/>
    </row>
    <row r="86" spans="2:12" ht="27" customHeight="1" x14ac:dyDescent="0.3">
      <c r="B86" s="130"/>
      <c r="C86" s="131"/>
      <c r="D86" s="173" t="s">
        <v>118</v>
      </c>
      <c r="E86" s="135"/>
      <c r="G86" s="5"/>
      <c r="H86" s="5"/>
      <c r="I86" s="5"/>
      <c r="J86" s="5"/>
      <c r="K86" s="5"/>
      <c r="L86" s="5"/>
    </row>
    <row r="87" spans="2:12" ht="20.25" customHeight="1" x14ac:dyDescent="0.3">
      <c r="B87" s="130"/>
      <c r="C87" s="131"/>
      <c r="D87" s="126"/>
      <c r="E87" s="135"/>
      <c r="G87" s="5"/>
      <c r="H87" s="5"/>
      <c r="I87" s="5"/>
      <c r="J87" s="5"/>
      <c r="K87" s="5"/>
      <c r="L87" s="5"/>
    </row>
    <row r="88" spans="2:12" ht="23.25" customHeight="1" x14ac:dyDescent="0.3">
      <c r="B88" s="130"/>
      <c r="C88" s="131"/>
      <c r="D88" s="142" t="s">
        <v>119</v>
      </c>
      <c r="E88" s="135"/>
      <c r="G88" s="5"/>
      <c r="H88" s="5"/>
      <c r="I88" s="5"/>
      <c r="J88" s="5"/>
      <c r="K88" s="5"/>
      <c r="L88" s="5"/>
    </row>
    <row r="89" spans="2:12" ht="30" customHeight="1" x14ac:dyDescent="0.3">
      <c r="B89" s="130"/>
      <c r="C89" s="131"/>
      <c r="D89" s="126"/>
      <c r="E89" s="136"/>
      <c r="G89" s="5"/>
      <c r="H89" s="5"/>
      <c r="I89" s="5"/>
      <c r="J89" s="5"/>
      <c r="K89" s="5"/>
      <c r="L89" s="5"/>
    </row>
    <row r="90" spans="2:12" ht="25.5" customHeight="1" x14ac:dyDescent="0.3">
      <c r="B90" s="130"/>
      <c r="C90" s="122">
        <v>44002</v>
      </c>
      <c r="D90" s="142" t="s">
        <v>148</v>
      </c>
      <c r="E90" s="127">
        <f>-hav.3!B72</f>
        <v>402390</v>
      </c>
      <c r="G90" s="5"/>
      <c r="H90" s="5"/>
      <c r="I90" s="5"/>
      <c r="J90" s="5"/>
      <c r="K90" s="5"/>
      <c r="L90" s="5"/>
    </row>
    <row r="91" spans="2:12" ht="36.75" customHeight="1" x14ac:dyDescent="0.3">
      <c r="B91" s="130"/>
      <c r="C91" s="123"/>
      <c r="D91" s="126"/>
      <c r="E91" s="128"/>
      <c r="G91" s="5"/>
      <c r="H91" s="5"/>
      <c r="I91" s="5"/>
      <c r="J91" s="5"/>
      <c r="K91" s="5"/>
      <c r="L91" s="5"/>
    </row>
    <row r="92" spans="2:12" ht="38.25" customHeight="1" x14ac:dyDescent="0.3">
      <c r="B92" s="130"/>
      <c r="C92" s="123"/>
      <c r="D92" s="142" t="s">
        <v>147</v>
      </c>
      <c r="E92" s="128"/>
      <c r="G92" s="5"/>
      <c r="H92" s="5"/>
      <c r="I92" s="5"/>
      <c r="J92" s="5"/>
      <c r="K92" s="5"/>
      <c r="L92" s="5"/>
    </row>
    <row r="93" spans="2:12" ht="32.25" customHeight="1" x14ac:dyDescent="0.3">
      <c r="B93" s="138"/>
      <c r="C93" s="140"/>
      <c r="D93" s="126"/>
      <c r="E93" s="128"/>
      <c r="G93" s="5"/>
      <c r="H93" s="5"/>
      <c r="I93" s="5"/>
      <c r="J93" s="5"/>
      <c r="K93" s="5"/>
      <c r="L93" s="5"/>
    </row>
    <row r="94" spans="2:12" ht="23.25" customHeight="1" x14ac:dyDescent="0.3">
      <c r="B94" s="138"/>
      <c r="C94" s="140"/>
      <c r="D94" s="125" t="s">
        <v>58</v>
      </c>
      <c r="E94" s="128"/>
      <c r="G94" s="5"/>
      <c r="H94" s="5"/>
      <c r="I94" s="5"/>
      <c r="J94" s="5"/>
      <c r="K94" s="5"/>
      <c r="L94" s="5"/>
    </row>
    <row r="95" spans="2:12" ht="19.5" customHeight="1" x14ac:dyDescent="0.3">
      <c r="B95" s="139"/>
      <c r="C95" s="141"/>
      <c r="D95" s="126"/>
      <c r="E95" s="129"/>
      <c r="G95" s="5"/>
      <c r="H95" s="5"/>
      <c r="I95" s="5"/>
      <c r="J95" s="5"/>
      <c r="K95" s="5"/>
      <c r="L95" s="5"/>
    </row>
    <row r="96" spans="2:12" ht="25.5" customHeight="1" x14ac:dyDescent="0.3">
      <c r="B96" s="130"/>
      <c r="C96" s="122">
        <v>44003</v>
      </c>
      <c r="D96" s="142" t="s">
        <v>114</v>
      </c>
      <c r="E96" s="127">
        <f>-hav.3!B71</f>
        <v>730687.5</v>
      </c>
      <c r="G96" s="5"/>
      <c r="H96" s="5"/>
      <c r="I96" s="5"/>
      <c r="J96" s="5"/>
      <c r="K96" s="5"/>
      <c r="L96" s="5"/>
    </row>
    <row r="97" spans="2:12" ht="30.75" customHeight="1" x14ac:dyDescent="0.3">
      <c r="B97" s="130"/>
      <c r="C97" s="123"/>
      <c r="D97" s="126"/>
      <c r="E97" s="128"/>
      <c r="G97" s="5"/>
      <c r="H97" s="5"/>
      <c r="I97" s="5"/>
      <c r="J97" s="5"/>
      <c r="K97" s="5"/>
      <c r="L97" s="5"/>
    </row>
    <row r="98" spans="2:12" ht="38.25" customHeight="1" x14ac:dyDescent="0.3">
      <c r="B98" s="130"/>
      <c r="C98" s="123"/>
      <c r="D98" s="142" t="s">
        <v>115</v>
      </c>
      <c r="E98" s="128"/>
      <c r="G98" s="5"/>
      <c r="H98" s="5"/>
      <c r="I98" s="5"/>
      <c r="J98" s="5"/>
      <c r="K98" s="5"/>
      <c r="L98" s="5"/>
    </row>
    <row r="99" spans="2:12" ht="30.75" customHeight="1" x14ac:dyDescent="0.3">
      <c r="B99" s="138"/>
      <c r="C99" s="140"/>
      <c r="D99" s="126"/>
      <c r="E99" s="128"/>
      <c r="G99" s="5"/>
      <c r="H99" s="5"/>
      <c r="I99" s="5"/>
      <c r="J99" s="5"/>
      <c r="K99" s="5"/>
      <c r="L99" s="5"/>
    </row>
    <row r="100" spans="2:12" ht="23.25" customHeight="1" x14ac:dyDescent="0.3">
      <c r="B100" s="138"/>
      <c r="C100" s="140"/>
      <c r="D100" s="125" t="s">
        <v>58</v>
      </c>
      <c r="E100" s="128"/>
      <c r="G100" s="5"/>
      <c r="H100" s="5"/>
      <c r="I100" s="5"/>
      <c r="J100" s="5"/>
      <c r="K100" s="5"/>
      <c r="L100" s="5"/>
    </row>
    <row r="101" spans="2:12" ht="24" customHeight="1" x14ac:dyDescent="0.3">
      <c r="B101" s="139"/>
      <c r="C101" s="141"/>
      <c r="D101" s="126"/>
      <c r="E101" s="129"/>
      <c r="G101" s="5"/>
      <c r="H101" s="5"/>
      <c r="I101" s="5"/>
      <c r="J101" s="5"/>
      <c r="K101" s="5"/>
      <c r="L101" s="5"/>
    </row>
  </sheetData>
  <mergeCells count="89">
    <mergeCell ref="D73:D74"/>
    <mergeCell ref="E73:E77"/>
    <mergeCell ref="E90:E95"/>
    <mergeCell ref="D92:D93"/>
    <mergeCell ref="D94:D95"/>
    <mergeCell ref="D86:D87"/>
    <mergeCell ref="D88:D89"/>
    <mergeCell ref="D90:D91"/>
    <mergeCell ref="D84:D85"/>
    <mergeCell ref="B83:C83"/>
    <mergeCell ref="B84:B89"/>
    <mergeCell ref="B64:B67"/>
    <mergeCell ref="C64:C67"/>
    <mergeCell ref="B90:B95"/>
    <mergeCell ref="C90:C95"/>
    <mergeCell ref="E60:E63"/>
    <mergeCell ref="E84:E89"/>
    <mergeCell ref="B78:B82"/>
    <mergeCell ref="C78:C82"/>
    <mergeCell ref="D78:D79"/>
    <mergeCell ref="E78:E82"/>
    <mergeCell ref="D68:D69"/>
    <mergeCell ref="E64:E67"/>
    <mergeCell ref="E68:E72"/>
    <mergeCell ref="B60:B63"/>
    <mergeCell ref="C60:C63"/>
    <mergeCell ref="B68:B72"/>
    <mergeCell ref="C68:C72"/>
    <mergeCell ref="C84:C89"/>
    <mergeCell ref="B73:B77"/>
    <mergeCell ref="C73:C77"/>
    <mergeCell ref="B56:B58"/>
    <mergeCell ref="C56:C58"/>
    <mergeCell ref="E56:E58"/>
    <mergeCell ref="B59:E59"/>
    <mergeCell ref="B52:B55"/>
    <mergeCell ref="C52:C55"/>
    <mergeCell ref="E52:E55"/>
    <mergeCell ref="B44:B46"/>
    <mergeCell ref="C44:C46"/>
    <mergeCell ref="E44:E46"/>
    <mergeCell ref="B47:E47"/>
    <mergeCell ref="B48:B51"/>
    <mergeCell ref="C48:C51"/>
    <mergeCell ref="E48:E51"/>
    <mergeCell ref="D33:D34"/>
    <mergeCell ref="B40:B43"/>
    <mergeCell ref="C40:C43"/>
    <mergeCell ref="E40:E43"/>
    <mergeCell ref="B39:E39"/>
    <mergeCell ref="B35:C35"/>
    <mergeCell ref="B36:B38"/>
    <mergeCell ref="C36:C38"/>
    <mergeCell ref="E36:E38"/>
    <mergeCell ref="B29:B34"/>
    <mergeCell ref="C29:C34"/>
    <mergeCell ref="D29:D30"/>
    <mergeCell ref="E29:E34"/>
    <mergeCell ref="D31:D32"/>
    <mergeCell ref="B23:B28"/>
    <mergeCell ref="C23:C28"/>
    <mergeCell ref="D23:D24"/>
    <mergeCell ref="E23:E28"/>
    <mergeCell ref="D25:D26"/>
    <mergeCell ref="D27:D28"/>
    <mergeCell ref="B3:E3"/>
    <mergeCell ref="B6:C6"/>
    <mergeCell ref="D6:D7"/>
    <mergeCell ref="E6:E7"/>
    <mergeCell ref="B9:C9"/>
    <mergeCell ref="B96:B101"/>
    <mergeCell ref="C96:C101"/>
    <mergeCell ref="D96:D97"/>
    <mergeCell ref="E96:E101"/>
    <mergeCell ref="D98:D99"/>
    <mergeCell ref="D100:D101"/>
    <mergeCell ref="B10:B15"/>
    <mergeCell ref="C10:C15"/>
    <mergeCell ref="D10:D11"/>
    <mergeCell ref="E10:E15"/>
    <mergeCell ref="D12:D13"/>
    <mergeCell ref="D14:D15"/>
    <mergeCell ref="B16:E16"/>
    <mergeCell ref="B17:B22"/>
    <mergeCell ref="C17:C22"/>
    <mergeCell ref="D17:D18"/>
    <mergeCell ref="E17:E22"/>
    <mergeCell ref="D19:D20"/>
    <mergeCell ref="D21:D22"/>
  </mergeCells>
  <pageMargins left="0.43" right="0.28000000000000003" top="0.34" bottom="0.56000000000000005" header="0.3" footer="0.3"/>
  <pageSetup paperSize="9" scale="66" firstPageNumber="328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view="pageBreakPreview" zoomScaleNormal="85" zoomScaleSheetLayoutView="100" workbookViewId="0">
      <selection activeCell="C5" sqref="C5:C7"/>
    </sheetView>
  </sheetViews>
  <sheetFormatPr defaultRowHeight="16.5" x14ac:dyDescent="0.3"/>
  <cols>
    <col min="1" max="1" width="10.85546875" style="20" customWidth="1"/>
    <col min="2" max="2" width="16.7109375" style="20" customWidth="1"/>
    <col min="3" max="3" width="92.28515625" style="20" customWidth="1"/>
    <col min="4" max="4" width="18.7109375" style="20" customWidth="1"/>
    <col min="5" max="5" width="19" style="20" customWidth="1"/>
    <col min="6" max="6" width="18.7109375" style="20" customWidth="1"/>
    <col min="7" max="7" width="17" style="20" customWidth="1"/>
    <col min="8" max="8" width="16.140625" style="20" bestFit="1" customWidth="1"/>
    <col min="9" max="9" width="17.28515625" style="20" customWidth="1"/>
    <col min="10" max="10" width="19.5703125" style="20" customWidth="1"/>
    <col min="11" max="11" width="11.7109375" style="20" customWidth="1"/>
    <col min="12" max="16384" width="9.140625" style="20"/>
  </cols>
  <sheetData>
    <row r="1" spans="1:6" ht="23.25" customHeight="1" x14ac:dyDescent="0.3">
      <c r="E1" s="175" t="s">
        <v>91</v>
      </c>
      <c r="F1" s="175"/>
    </row>
    <row r="2" spans="1:6" ht="22.5" customHeight="1" x14ac:dyDescent="0.3">
      <c r="E2" s="175" t="s">
        <v>92</v>
      </c>
      <c r="F2" s="175"/>
    </row>
    <row r="3" spans="1:6" s="22" customFormat="1" ht="65.25" customHeight="1" x14ac:dyDescent="0.25">
      <c r="A3" s="179" t="s">
        <v>137</v>
      </c>
      <c r="B3" s="179"/>
      <c r="C3" s="179"/>
      <c r="D3" s="179"/>
      <c r="E3" s="179"/>
      <c r="F3" s="179"/>
    </row>
    <row r="4" spans="1:6" s="22" customFormat="1" ht="21.75" customHeight="1" x14ac:dyDescent="0.25">
      <c r="A4" s="75"/>
      <c r="B4" s="75"/>
      <c r="C4" s="75"/>
      <c r="E4" s="180" t="s">
        <v>4</v>
      </c>
      <c r="F4" s="180"/>
    </row>
    <row r="5" spans="1:6" s="23" customFormat="1" ht="29.25" customHeight="1" x14ac:dyDescent="0.25">
      <c r="A5" s="181" t="s">
        <v>45</v>
      </c>
      <c r="B5" s="181"/>
      <c r="C5" s="182" t="s">
        <v>46</v>
      </c>
      <c r="D5" s="183" t="s">
        <v>151</v>
      </c>
      <c r="E5" s="184"/>
      <c r="F5" s="185"/>
    </row>
    <row r="6" spans="1:6" ht="26.25" customHeight="1" x14ac:dyDescent="0.3">
      <c r="A6" s="181"/>
      <c r="B6" s="181"/>
      <c r="C6" s="182"/>
      <c r="D6" s="178" t="s">
        <v>93</v>
      </c>
      <c r="E6" s="178" t="s">
        <v>94</v>
      </c>
      <c r="F6" s="178"/>
    </row>
    <row r="7" spans="1:6" s="22" customFormat="1" ht="37.5" customHeight="1" x14ac:dyDescent="0.3">
      <c r="A7" s="116" t="s">
        <v>47</v>
      </c>
      <c r="B7" s="116" t="s">
        <v>48</v>
      </c>
      <c r="C7" s="182"/>
      <c r="D7" s="178"/>
      <c r="E7" s="74" t="s">
        <v>95</v>
      </c>
      <c r="F7" s="25" t="s">
        <v>96</v>
      </c>
    </row>
    <row r="8" spans="1:6" s="22" customFormat="1" ht="44.25" customHeight="1" x14ac:dyDescent="0.25">
      <c r="A8" s="26"/>
      <c r="B8" s="26"/>
      <c r="C8" s="27" t="s">
        <v>108</v>
      </c>
      <c r="D8" s="28">
        <f>+E8+F8</f>
        <v>47211445.700000003</v>
      </c>
      <c r="E8" s="28">
        <f>+E10</f>
        <v>46287138.700000003</v>
      </c>
      <c r="F8" s="28">
        <f>+F10</f>
        <v>924307</v>
      </c>
    </row>
    <row r="9" spans="1:6" customFormat="1" ht="26.25" customHeight="1" x14ac:dyDescent="0.25">
      <c r="A9" s="186"/>
      <c r="B9" s="186"/>
      <c r="C9" s="29" t="s">
        <v>2</v>
      </c>
      <c r="D9" s="30"/>
      <c r="E9" s="30"/>
      <c r="F9" s="30"/>
    </row>
    <row r="10" spans="1:6" ht="48" customHeight="1" x14ac:dyDescent="0.3">
      <c r="A10" s="31"/>
      <c r="B10" s="32"/>
      <c r="C10" s="33" t="s">
        <v>109</v>
      </c>
      <c r="D10" s="74">
        <f>+E10+F10</f>
        <v>47211445.700000003</v>
      </c>
      <c r="E10" s="74">
        <f>+E11+E20+E37</f>
        <v>46287138.700000003</v>
      </c>
      <c r="F10" s="74">
        <f>+F11+F20+F37</f>
        <v>924307</v>
      </c>
    </row>
    <row r="11" spans="1:6" s="36" customFormat="1" ht="37.5" customHeight="1" x14ac:dyDescent="0.3">
      <c r="A11" s="34">
        <v>1040</v>
      </c>
      <c r="B11" s="35"/>
      <c r="C11" s="24" t="s">
        <v>106</v>
      </c>
      <c r="D11" s="74">
        <f t="shared" ref="D11:D61" si="0">+E11+F11</f>
        <v>1010619.2999999999</v>
      </c>
      <c r="E11" s="74">
        <f>+E12</f>
        <v>842182.7</v>
      </c>
      <c r="F11" s="74">
        <f>+F12</f>
        <v>168436.6</v>
      </c>
    </row>
    <row r="12" spans="1:6" ht="68.25" customHeight="1" x14ac:dyDescent="0.3">
      <c r="A12" s="34"/>
      <c r="B12" s="73">
        <v>42001</v>
      </c>
      <c r="C12" s="21" t="s">
        <v>107</v>
      </c>
      <c r="D12" s="37">
        <f t="shared" si="0"/>
        <v>1010619.2999999999</v>
      </c>
      <c r="E12" s="37">
        <f>+E16</f>
        <v>842182.7</v>
      </c>
      <c r="F12" s="37">
        <f>+F16</f>
        <v>168436.6</v>
      </c>
    </row>
    <row r="13" spans="1:6" ht="43.5" customHeight="1" x14ac:dyDescent="0.3">
      <c r="A13" s="176"/>
      <c r="B13" s="177"/>
      <c r="C13" s="38" t="s">
        <v>97</v>
      </c>
      <c r="D13" s="37">
        <f t="shared" si="0"/>
        <v>0</v>
      </c>
      <c r="E13" s="37"/>
      <c r="F13" s="37"/>
    </row>
    <row r="14" spans="1:6" ht="28.5" customHeight="1" x14ac:dyDescent="0.3">
      <c r="A14" s="176"/>
      <c r="B14" s="177"/>
      <c r="C14" s="44" t="s">
        <v>98</v>
      </c>
      <c r="D14" s="37">
        <f t="shared" si="0"/>
        <v>1010619.2999999999</v>
      </c>
      <c r="E14" s="45">
        <f>+E12</f>
        <v>842182.7</v>
      </c>
      <c r="F14" s="45">
        <f>+F12</f>
        <v>168436.6</v>
      </c>
    </row>
    <row r="15" spans="1:6" ht="28.5" customHeight="1" x14ac:dyDescent="0.3">
      <c r="A15" s="176"/>
      <c r="B15" s="177"/>
      <c r="C15" s="39" t="s">
        <v>99</v>
      </c>
      <c r="D15" s="37">
        <f t="shared" si="0"/>
        <v>0</v>
      </c>
      <c r="E15" s="37"/>
      <c r="F15" s="37"/>
    </row>
    <row r="16" spans="1:6" ht="37.5" customHeight="1" x14ac:dyDescent="0.3">
      <c r="A16" s="176"/>
      <c r="B16" s="177"/>
      <c r="C16" s="39" t="s">
        <v>100</v>
      </c>
      <c r="D16" s="37">
        <f t="shared" si="0"/>
        <v>1010619.2999999999</v>
      </c>
      <c r="E16" s="37">
        <f t="shared" ref="E16:F18" si="1">+E17</f>
        <v>842182.7</v>
      </c>
      <c r="F16" s="37">
        <f t="shared" si="1"/>
        <v>168436.6</v>
      </c>
    </row>
    <row r="17" spans="1:6" ht="28.5" customHeight="1" x14ac:dyDescent="0.3">
      <c r="A17" s="176"/>
      <c r="B17" s="177"/>
      <c r="C17" s="39" t="s">
        <v>101</v>
      </c>
      <c r="D17" s="37">
        <f t="shared" si="0"/>
        <v>1010619.2999999999</v>
      </c>
      <c r="E17" s="37">
        <f t="shared" si="1"/>
        <v>842182.7</v>
      </c>
      <c r="F17" s="37">
        <f t="shared" si="1"/>
        <v>168436.6</v>
      </c>
    </row>
    <row r="18" spans="1:6" ht="26.25" customHeight="1" x14ac:dyDescent="0.3">
      <c r="A18" s="176"/>
      <c r="B18" s="177"/>
      <c r="C18" s="39" t="s">
        <v>102</v>
      </c>
      <c r="D18" s="37">
        <f t="shared" si="0"/>
        <v>1010619.2999999999</v>
      </c>
      <c r="E18" s="37">
        <f t="shared" si="1"/>
        <v>842182.7</v>
      </c>
      <c r="F18" s="37">
        <f t="shared" si="1"/>
        <v>168436.6</v>
      </c>
    </row>
    <row r="19" spans="1:6" ht="28.5" customHeight="1" x14ac:dyDescent="0.3">
      <c r="A19" s="176"/>
      <c r="B19" s="177"/>
      <c r="C19" s="39" t="s">
        <v>103</v>
      </c>
      <c r="D19" s="37">
        <f t="shared" si="0"/>
        <v>1010619.2999999999</v>
      </c>
      <c r="E19" s="40">
        <v>842182.7</v>
      </c>
      <c r="F19" s="40">
        <v>168436.6</v>
      </c>
    </row>
    <row r="20" spans="1:6" ht="37.5" customHeight="1" x14ac:dyDescent="0.3">
      <c r="A20" s="34">
        <v>1157</v>
      </c>
      <c r="B20" s="35"/>
      <c r="C20" s="24" t="s">
        <v>104</v>
      </c>
      <c r="D20" s="74">
        <f t="shared" si="0"/>
        <v>1047724.1000000001</v>
      </c>
      <c r="E20" s="74">
        <f>+E21+E29</f>
        <v>873103.4</v>
      </c>
      <c r="F20" s="74">
        <f>+F21+F29</f>
        <v>174620.7</v>
      </c>
    </row>
    <row r="21" spans="1:6" ht="53.25" customHeight="1" x14ac:dyDescent="0.3">
      <c r="A21" s="34"/>
      <c r="B21" s="73">
        <v>42001</v>
      </c>
      <c r="C21" s="21" t="s">
        <v>105</v>
      </c>
      <c r="D21" s="37">
        <f t="shared" si="0"/>
        <v>28972.100000000002</v>
      </c>
      <c r="E21" s="37">
        <f>+E25</f>
        <v>24143.4</v>
      </c>
      <c r="F21" s="37">
        <f>+F25</f>
        <v>4828.7</v>
      </c>
    </row>
    <row r="22" spans="1:6" ht="43.5" customHeight="1" x14ac:dyDescent="0.3">
      <c r="A22" s="176"/>
      <c r="B22" s="177"/>
      <c r="C22" s="38" t="s">
        <v>97</v>
      </c>
      <c r="D22" s="37">
        <f t="shared" si="0"/>
        <v>0</v>
      </c>
      <c r="E22" s="37"/>
      <c r="F22" s="37"/>
    </row>
    <row r="23" spans="1:6" s="41" customFormat="1" ht="28.5" customHeight="1" x14ac:dyDescent="0.25">
      <c r="A23" s="176"/>
      <c r="B23" s="177"/>
      <c r="C23" s="44" t="s">
        <v>98</v>
      </c>
      <c r="D23" s="37">
        <f t="shared" si="0"/>
        <v>28972.100000000002</v>
      </c>
      <c r="E23" s="45">
        <f>+E21</f>
        <v>24143.4</v>
      </c>
      <c r="F23" s="45">
        <f>+F21</f>
        <v>4828.7</v>
      </c>
    </row>
    <row r="24" spans="1:6" ht="28.5" customHeight="1" x14ac:dyDescent="0.3">
      <c r="A24" s="176"/>
      <c r="B24" s="177"/>
      <c r="C24" s="39" t="s">
        <v>99</v>
      </c>
      <c r="D24" s="37">
        <f t="shared" si="0"/>
        <v>0</v>
      </c>
      <c r="E24" s="37"/>
      <c r="F24" s="37"/>
    </row>
    <row r="25" spans="1:6" ht="34.5" customHeight="1" x14ac:dyDescent="0.3">
      <c r="A25" s="176"/>
      <c r="B25" s="177"/>
      <c r="C25" s="39" t="s">
        <v>100</v>
      </c>
      <c r="D25" s="37">
        <f t="shared" si="0"/>
        <v>28972.100000000002</v>
      </c>
      <c r="E25" s="37">
        <f t="shared" ref="E25:F27" si="2">+E26</f>
        <v>24143.4</v>
      </c>
      <c r="F25" s="37">
        <f t="shared" si="2"/>
        <v>4828.7</v>
      </c>
    </row>
    <row r="26" spans="1:6" ht="35.25" customHeight="1" x14ac:dyDescent="0.3">
      <c r="A26" s="176"/>
      <c r="B26" s="177"/>
      <c r="C26" s="39" t="s">
        <v>101</v>
      </c>
      <c r="D26" s="37">
        <f t="shared" si="0"/>
        <v>28972.100000000002</v>
      </c>
      <c r="E26" s="37">
        <f t="shared" si="2"/>
        <v>24143.4</v>
      </c>
      <c r="F26" s="37">
        <f t="shared" si="2"/>
        <v>4828.7</v>
      </c>
    </row>
    <row r="27" spans="1:6" ht="31.5" customHeight="1" x14ac:dyDescent="0.3">
      <c r="A27" s="176"/>
      <c r="B27" s="177"/>
      <c r="C27" s="39" t="s">
        <v>102</v>
      </c>
      <c r="D27" s="37">
        <f t="shared" si="0"/>
        <v>28972.100000000002</v>
      </c>
      <c r="E27" s="37">
        <f t="shared" si="2"/>
        <v>24143.4</v>
      </c>
      <c r="F27" s="37">
        <f t="shared" si="2"/>
        <v>4828.7</v>
      </c>
    </row>
    <row r="28" spans="1:6" ht="37.5" customHeight="1" x14ac:dyDescent="0.3">
      <c r="A28" s="176"/>
      <c r="B28" s="177"/>
      <c r="C28" s="39" t="s">
        <v>103</v>
      </c>
      <c r="D28" s="37">
        <f t="shared" si="0"/>
        <v>28972.100000000002</v>
      </c>
      <c r="E28" s="40">
        <v>24143.4</v>
      </c>
      <c r="F28" s="40">
        <v>4828.7</v>
      </c>
    </row>
    <row r="29" spans="1:6" ht="53.25" customHeight="1" x14ac:dyDescent="0.3">
      <c r="A29" s="34"/>
      <c r="B29" s="73">
        <v>42003</v>
      </c>
      <c r="C29" s="21" t="s">
        <v>127</v>
      </c>
      <c r="D29" s="37">
        <f t="shared" si="0"/>
        <v>1018752</v>
      </c>
      <c r="E29" s="37">
        <f>+E33</f>
        <v>848960</v>
      </c>
      <c r="F29" s="37">
        <f>+F33</f>
        <v>169792</v>
      </c>
    </row>
    <row r="30" spans="1:6" ht="43.5" customHeight="1" x14ac:dyDescent="0.3">
      <c r="A30" s="176"/>
      <c r="B30" s="177"/>
      <c r="C30" s="38" t="s">
        <v>97</v>
      </c>
      <c r="D30" s="37">
        <f t="shared" si="0"/>
        <v>0</v>
      </c>
      <c r="E30" s="37"/>
      <c r="F30" s="37"/>
    </row>
    <row r="31" spans="1:6" s="41" customFormat="1" ht="28.5" customHeight="1" x14ac:dyDescent="0.25">
      <c r="A31" s="176"/>
      <c r="B31" s="177"/>
      <c r="C31" s="44" t="s">
        <v>98</v>
      </c>
      <c r="D31" s="37">
        <f t="shared" si="0"/>
        <v>1018752</v>
      </c>
      <c r="E31" s="45">
        <f>+E29</f>
        <v>848960</v>
      </c>
      <c r="F31" s="45">
        <f>+F29</f>
        <v>169792</v>
      </c>
    </row>
    <row r="32" spans="1:6" ht="28.5" customHeight="1" x14ac:dyDescent="0.3">
      <c r="A32" s="176"/>
      <c r="B32" s="177"/>
      <c r="C32" s="39" t="s">
        <v>99</v>
      </c>
      <c r="D32" s="37">
        <f t="shared" si="0"/>
        <v>0</v>
      </c>
      <c r="E32" s="37"/>
      <c r="F32" s="37"/>
    </row>
    <row r="33" spans="1:6" ht="34.5" customHeight="1" x14ac:dyDescent="0.3">
      <c r="A33" s="176"/>
      <c r="B33" s="177"/>
      <c r="C33" s="39" t="s">
        <v>100</v>
      </c>
      <c r="D33" s="37">
        <f t="shared" si="0"/>
        <v>1018752</v>
      </c>
      <c r="E33" s="37">
        <f t="shared" ref="E33:F35" si="3">+E34</f>
        <v>848960</v>
      </c>
      <c r="F33" s="37">
        <f t="shared" si="3"/>
        <v>169792</v>
      </c>
    </row>
    <row r="34" spans="1:6" ht="35.25" customHeight="1" x14ac:dyDescent="0.3">
      <c r="A34" s="176"/>
      <c r="B34" s="177"/>
      <c r="C34" s="39" t="s">
        <v>101</v>
      </c>
      <c r="D34" s="37">
        <f t="shared" si="0"/>
        <v>1018752</v>
      </c>
      <c r="E34" s="37">
        <f t="shared" si="3"/>
        <v>848960</v>
      </c>
      <c r="F34" s="37">
        <f t="shared" si="3"/>
        <v>169792</v>
      </c>
    </row>
    <row r="35" spans="1:6" ht="31.5" customHeight="1" x14ac:dyDescent="0.3">
      <c r="A35" s="176"/>
      <c r="B35" s="177"/>
      <c r="C35" s="39" t="s">
        <v>102</v>
      </c>
      <c r="D35" s="37">
        <f t="shared" si="0"/>
        <v>1018752</v>
      </c>
      <c r="E35" s="37">
        <f t="shared" si="3"/>
        <v>848960</v>
      </c>
      <c r="F35" s="37">
        <f t="shared" si="3"/>
        <v>169792</v>
      </c>
    </row>
    <row r="36" spans="1:6" ht="37.5" customHeight="1" x14ac:dyDescent="0.3">
      <c r="A36" s="176"/>
      <c r="B36" s="177"/>
      <c r="C36" s="39" t="s">
        <v>103</v>
      </c>
      <c r="D36" s="37">
        <f t="shared" si="0"/>
        <v>1018752</v>
      </c>
      <c r="E36" s="40">
        <v>848960</v>
      </c>
      <c r="F36" s="40">
        <v>169792</v>
      </c>
    </row>
    <row r="37" spans="1:6" ht="39" customHeight="1" x14ac:dyDescent="0.3">
      <c r="A37" s="34" t="s">
        <v>79</v>
      </c>
      <c r="B37" s="35"/>
      <c r="C37" s="24" t="s">
        <v>110</v>
      </c>
      <c r="D37" s="74">
        <f t="shared" si="0"/>
        <v>45153102.300000004</v>
      </c>
      <c r="E37" s="74">
        <f>+E38+E46+E54+E62</f>
        <v>44571852.600000001</v>
      </c>
      <c r="F37" s="74">
        <f>+F38+F46+F54+F62</f>
        <v>581249.69999999995</v>
      </c>
    </row>
    <row r="38" spans="1:6" ht="73.5" customHeight="1" x14ac:dyDescent="0.3">
      <c r="A38" s="187"/>
      <c r="B38" s="42" t="s">
        <v>72</v>
      </c>
      <c r="C38" s="21" t="s">
        <v>111</v>
      </c>
      <c r="D38" s="37">
        <f t="shared" si="0"/>
        <v>1026998.3</v>
      </c>
      <c r="E38" s="37">
        <f>+E42</f>
        <v>862593.5</v>
      </c>
      <c r="F38" s="37">
        <f>+F42</f>
        <v>164404.79999999999</v>
      </c>
    </row>
    <row r="39" spans="1:6" ht="25.5" customHeight="1" x14ac:dyDescent="0.3">
      <c r="A39" s="188"/>
      <c r="B39" s="177"/>
      <c r="C39" s="38" t="s">
        <v>97</v>
      </c>
      <c r="D39" s="37">
        <f t="shared" si="0"/>
        <v>0</v>
      </c>
      <c r="E39" s="37"/>
      <c r="F39" s="37"/>
    </row>
    <row r="40" spans="1:6" ht="40.5" customHeight="1" x14ac:dyDescent="0.3">
      <c r="A40" s="188"/>
      <c r="B40" s="177"/>
      <c r="C40" s="44" t="s">
        <v>98</v>
      </c>
      <c r="D40" s="37">
        <f t="shared" si="0"/>
        <v>1026998.3</v>
      </c>
      <c r="E40" s="45">
        <f>+E38</f>
        <v>862593.5</v>
      </c>
      <c r="F40" s="45">
        <f>+F38</f>
        <v>164404.79999999999</v>
      </c>
    </row>
    <row r="41" spans="1:6" s="36" customFormat="1" ht="29.25" customHeight="1" x14ac:dyDescent="0.3">
      <c r="A41" s="188"/>
      <c r="B41" s="177"/>
      <c r="C41" s="39" t="s">
        <v>99</v>
      </c>
      <c r="D41" s="37">
        <f t="shared" si="0"/>
        <v>0</v>
      </c>
      <c r="E41" s="37"/>
      <c r="F41" s="37"/>
    </row>
    <row r="42" spans="1:6" ht="33" x14ac:dyDescent="0.3">
      <c r="A42" s="188"/>
      <c r="B42" s="177"/>
      <c r="C42" s="39" t="s">
        <v>100</v>
      </c>
      <c r="D42" s="37">
        <f t="shared" si="0"/>
        <v>1026998.3</v>
      </c>
      <c r="E42" s="37">
        <f t="shared" ref="E42:F44" si="4">+E43</f>
        <v>862593.5</v>
      </c>
      <c r="F42" s="37">
        <f t="shared" si="4"/>
        <v>164404.79999999999</v>
      </c>
    </row>
    <row r="43" spans="1:6" ht="32.25" customHeight="1" x14ac:dyDescent="0.3">
      <c r="A43" s="188"/>
      <c r="B43" s="177"/>
      <c r="C43" s="39" t="s">
        <v>101</v>
      </c>
      <c r="D43" s="37">
        <f t="shared" si="0"/>
        <v>1026998.3</v>
      </c>
      <c r="E43" s="37">
        <f t="shared" si="4"/>
        <v>862593.5</v>
      </c>
      <c r="F43" s="37">
        <f t="shared" si="4"/>
        <v>164404.79999999999</v>
      </c>
    </row>
    <row r="44" spans="1:6" ht="32.25" customHeight="1" x14ac:dyDescent="0.3">
      <c r="A44" s="188"/>
      <c r="B44" s="177"/>
      <c r="C44" s="39" t="s">
        <v>102</v>
      </c>
      <c r="D44" s="37">
        <f t="shared" si="0"/>
        <v>1026998.3</v>
      </c>
      <c r="E44" s="37">
        <f t="shared" si="4"/>
        <v>862593.5</v>
      </c>
      <c r="F44" s="37">
        <f t="shared" si="4"/>
        <v>164404.79999999999</v>
      </c>
    </row>
    <row r="45" spans="1:6" ht="32.25" customHeight="1" x14ac:dyDescent="0.3">
      <c r="A45" s="188"/>
      <c r="B45" s="177"/>
      <c r="C45" s="39" t="s">
        <v>103</v>
      </c>
      <c r="D45" s="37">
        <f t="shared" si="0"/>
        <v>1026998.3</v>
      </c>
      <c r="E45" s="37">
        <v>862593.5</v>
      </c>
      <c r="F45" s="37">
        <v>164404.79999999999</v>
      </c>
    </row>
    <row r="46" spans="1:6" ht="72.75" customHeight="1" x14ac:dyDescent="0.3">
      <c r="A46" s="188"/>
      <c r="B46" s="43">
        <v>42005</v>
      </c>
      <c r="C46" s="21" t="s">
        <v>112</v>
      </c>
      <c r="D46" s="37">
        <f t="shared" si="0"/>
        <v>1945151.4000000001</v>
      </c>
      <c r="E46" s="37">
        <f>+E50</f>
        <v>1556121.1</v>
      </c>
      <c r="F46" s="37">
        <f>+F50</f>
        <v>389030.3</v>
      </c>
    </row>
    <row r="47" spans="1:6" ht="32.25" customHeight="1" x14ac:dyDescent="0.3">
      <c r="A47" s="188"/>
      <c r="B47" s="177"/>
      <c r="C47" s="38" t="s">
        <v>97</v>
      </c>
      <c r="D47" s="37">
        <f t="shared" si="0"/>
        <v>0</v>
      </c>
      <c r="E47" s="37"/>
      <c r="F47" s="37"/>
    </row>
    <row r="48" spans="1:6" ht="39" customHeight="1" x14ac:dyDescent="0.3">
      <c r="A48" s="188"/>
      <c r="B48" s="177"/>
      <c r="C48" s="44" t="s">
        <v>98</v>
      </c>
      <c r="D48" s="37">
        <f t="shared" si="0"/>
        <v>1945151.4000000001</v>
      </c>
      <c r="E48" s="45">
        <f>+E46</f>
        <v>1556121.1</v>
      </c>
      <c r="F48" s="45">
        <f>+F46</f>
        <v>389030.3</v>
      </c>
    </row>
    <row r="49" spans="1:6" s="41" customFormat="1" ht="32.25" customHeight="1" x14ac:dyDescent="0.25">
      <c r="A49" s="188"/>
      <c r="B49" s="177"/>
      <c r="C49" s="39" t="s">
        <v>99</v>
      </c>
      <c r="D49" s="37">
        <f t="shared" si="0"/>
        <v>0</v>
      </c>
      <c r="E49" s="37"/>
      <c r="F49" s="37"/>
    </row>
    <row r="50" spans="1:6" ht="33" x14ac:dyDescent="0.3">
      <c r="A50" s="188"/>
      <c r="B50" s="177"/>
      <c r="C50" s="39" t="s">
        <v>100</v>
      </c>
      <c r="D50" s="37">
        <f t="shared" si="0"/>
        <v>1945151.4000000001</v>
      </c>
      <c r="E50" s="37">
        <f t="shared" ref="E50:F52" si="5">+E51</f>
        <v>1556121.1</v>
      </c>
      <c r="F50" s="37">
        <f t="shared" si="5"/>
        <v>389030.3</v>
      </c>
    </row>
    <row r="51" spans="1:6" ht="27.75" customHeight="1" x14ac:dyDescent="0.3">
      <c r="A51" s="188"/>
      <c r="B51" s="177"/>
      <c r="C51" s="39" t="s">
        <v>101</v>
      </c>
      <c r="D51" s="37">
        <f t="shared" si="0"/>
        <v>1945151.4000000001</v>
      </c>
      <c r="E51" s="37">
        <f t="shared" si="5"/>
        <v>1556121.1</v>
      </c>
      <c r="F51" s="37">
        <f t="shared" si="5"/>
        <v>389030.3</v>
      </c>
    </row>
    <row r="52" spans="1:6" ht="27.75" customHeight="1" x14ac:dyDescent="0.3">
      <c r="A52" s="188"/>
      <c r="B52" s="177"/>
      <c r="C52" s="39" t="s">
        <v>102</v>
      </c>
      <c r="D52" s="37">
        <f t="shared" si="0"/>
        <v>1945151.4000000001</v>
      </c>
      <c r="E52" s="37">
        <f t="shared" si="5"/>
        <v>1556121.1</v>
      </c>
      <c r="F52" s="37">
        <f t="shared" si="5"/>
        <v>389030.3</v>
      </c>
    </row>
    <row r="53" spans="1:6" ht="27.75" customHeight="1" x14ac:dyDescent="0.3">
      <c r="A53" s="188"/>
      <c r="B53" s="177"/>
      <c r="C53" s="39" t="s">
        <v>103</v>
      </c>
      <c r="D53" s="37">
        <f t="shared" si="0"/>
        <v>1945151.4000000001</v>
      </c>
      <c r="E53" s="37">
        <v>1556121.1</v>
      </c>
      <c r="F53" s="37">
        <v>389030.3</v>
      </c>
    </row>
    <row r="54" spans="1:6" ht="99.75" customHeight="1" x14ac:dyDescent="0.3">
      <c r="A54" s="188"/>
      <c r="B54" s="42" t="s">
        <v>88</v>
      </c>
      <c r="C54" s="21" t="s">
        <v>113</v>
      </c>
      <c r="D54" s="37">
        <f t="shared" si="0"/>
        <v>21055477.600000001</v>
      </c>
      <c r="E54" s="37">
        <f>+E58</f>
        <v>21027663</v>
      </c>
      <c r="F54" s="37">
        <f>+F58</f>
        <v>27814.6</v>
      </c>
    </row>
    <row r="55" spans="1:6" ht="24.75" customHeight="1" x14ac:dyDescent="0.3">
      <c r="A55" s="188"/>
      <c r="B55" s="177"/>
      <c r="C55" s="38" t="s">
        <v>97</v>
      </c>
      <c r="D55" s="37">
        <f t="shared" si="0"/>
        <v>0</v>
      </c>
      <c r="E55" s="37"/>
      <c r="F55" s="37"/>
    </row>
    <row r="56" spans="1:6" ht="47.25" customHeight="1" x14ac:dyDescent="0.3">
      <c r="A56" s="188"/>
      <c r="B56" s="177"/>
      <c r="C56" s="44" t="s">
        <v>98</v>
      </c>
      <c r="D56" s="37">
        <f t="shared" si="0"/>
        <v>21055477.600000001</v>
      </c>
      <c r="E56" s="45">
        <f>+E54</f>
        <v>21027663</v>
      </c>
      <c r="F56" s="45">
        <f>+F54</f>
        <v>27814.6</v>
      </c>
    </row>
    <row r="57" spans="1:6" s="41" customFormat="1" ht="24.75" customHeight="1" x14ac:dyDescent="0.25">
      <c r="A57" s="188"/>
      <c r="B57" s="177"/>
      <c r="C57" s="39" t="s">
        <v>99</v>
      </c>
      <c r="D57" s="37">
        <f t="shared" si="0"/>
        <v>0</v>
      </c>
      <c r="E57" s="37"/>
      <c r="F57" s="37"/>
    </row>
    <row r="58" spans="1:6" ht="33" x14ac:dyDescent="0.3">
      <c r="A58" s="188"/>
      <c r="B58" s="177"/>
      <c r="C58" s="39" t="s">
        <v>100</v>
      </c>
      <c r="D58" s="37">
        <f t="shared" si="0"/>
        <v>21055477.600000001</v>
      </c>
      <c r="E58" s="37">
        <f t="shared" ref="E58:F60" si="6">+E59</f>
        <v>21027663</v>
      </c>
      <c r="F58" s="37">
        <f t="shared" si="6"/>
        <v>27814.6</v>
      </c>
    </row>
    <row r="59" spans="1:6" ht="27" customHeight="1" x14ac:dyDescent="0.3">
      <c r="A59" s="188"/>
      <c r="B59" s="177"/>
      <c r="C59" s="39" t="s">
        <v>101</v>
      </c>
      <c r="D59" s="37">
        <f t="shared" si="0"/>
        <v>21055477.600000001</v>
      </c>
      <c r="E59" s="37">
        <f t="shared" si="6"/>
        <v>21027663</v>
      </c>
      <c r="F59" s="37">
        <f t="shared" si="6"/>
        <v>27814.6</v>
      </c>
    </row>
    <row r="60" spans="1:6" ht="27" customHeight="1" x14ac:dyDescent="0.3">
      <c r="A60" s="188"/>
      <c r="B60" s="177"/>
      <c r="C60" s="39" t="s">
        <v>102</v>
      </c>
      <c r="D60" s="37">
        <f t="shared" si="0"/>
        <v>21055477.600000001</v>
      </c>
      <c r="E60" s="37">
        <f t="shared" si="6"/>
        <v>21027663</v>
      </c>
      <c r="F60" s="37">
        <f t="shared" si="6"/>
        <v>27814.6</v>
      </c>
    </row>
    <row r="61" spans="1:6" ht="27" customHeight="1" x14ac:dyDescent="0.3">
      <c r="A61" s="189"/>
      <c r="B61" s="177"/>
      <c r="C61" s="39" t="s">
        <v>103</v>
      </c>
      <c r="D61" s="37">
        <f t="shared" si="0"/>
        <v>21055477.600000001</v>
      </c>
      <c r="E61" s="40">
        <v>21027663</v>
      </c>
      <c r="F61" s="40">
        <v>27814.6</v>
      </c>
    </row>
    <row r="62" spans="1:6" ht="60.75" customHeight="1" x14ac:dyDescent="0.3">
      <c r="A62" s="82"/>
      <c r="B62" s="42" t="s">
        <v>133</v>
      </c>
      <c r="C62" s="21" t="s">
        <v>132</v>
      </c>
      <c r="D62" s="37">
        <f t="shared" ref="D62:D69" si="7">+E62+F62</f>
        <v>21125475</v>
      </c>
      <c r="E62" s="37">
        <f>+E66</f>
        <v>21125475</v>
      </c>
      <c r="F62" s="37">
        <f>+F66</f>
        <v>0</v>
      </c>
    </row>
    <row r="63" spans="1:6" ht="24.75" customHeight="1" x14ac:dyDescent="0.3">
      <c r="A63" s="82"/>
      <c r="B63" s="177"/>
      <c r="C63" s="38" t="s">
        <v>97</v>
      </c>
      <c r="D63" s="37">
        <f t="shared" si="7"/>
        <v>0</v>
      </c>
      <c r="E63" s="37"/>
      <c r="F63" s="37"/>
    </row>
    <row r="64" spans="1:6" ht="47.25" customHeight="1" x14ac:dyDescent="0.3">
      <c r="A64" s="82"/>
      <c r="B64" s="177"/>
      <c r="C64" s="44" t="s">
        <v>98</v>
      </c>
      <c r="D64" s="37">
        <f t="shared" si="7"/>
        <v>21125475</v>
      </c>
      <c r="E64" s="45">
        <f>+E62</f>
        <v>21125475</v>
      </c>
      <c r="F64" s="45">
        <f>+F62</f>
        <v>0</v>
      </c>
    </row>
    <row r="65" spans="1:6" s="41" customFormat="1" ht="24.75" customHeight="1" x14ac:dyDescent="0.25">
      <c r="A65" s="82"/>
      <c r="B65" s="177"/>
      <c r="C65" s="39" t="s">
        <v>99</v>
      </c>
      <c r="D65" s="37">
        <f t="shared" si="7"/>
        <v>0</v>
      </c>
      <c r="E65" s="37"/>
      <c r="F65" s="37"/>
    </row>
    <row r="66" spans="1:6" ht="33" x14ac:dyDescent="0.3">
      <c r="A66" s="82"/>
      <c r="B66" s="177"/>
      <c r="C66" s="39" t="s">
        <v>100</v>
      </c>
      <c r="D66" s="37">
        <f t="shared" si="7"/>
        <v>21125475</v>
      </c>
      <c r="E66" s="37">
        <f t="shared" ref="E66:F68" si="8">+E67</f>
        <v>21125475</v>
      </c>
      <c r="F66" s="37">
        <f t="shared" si="8"/>
        <v>0</v>
      </c>
    </row>
    <row r="67" spans="1:6" ht="27" customHeight="1" x14ac:dyDescent="0.3">
      <c r="A67" s="82"/>
      <c r="B67" s="177"/>
      <c r="C67" s="39" t="s">
        <v>101</v>
      </c>
      <c r="D67" s="37">
        <f t="shared" si="7"/>
        <v>21125475</v>
      </c>
      <c r="E67" s="37">
        <f t="shared" si="8"/>
        <v>21125475</v>
      </c>
      <c r="F67" s="37">
        <f t="shared" si="8"/>
        <v>0</v>
      </c>
    </row>
    <row r="68" spans="1:6" ht="27" customHeight="1" x14ac:dyDescent="0.3">
      <c r="A68" s="82"/>
      <c r="B68" s="177"/>
      <c r="C68" s="39" t="s">
        <v>102</v>
      </c>
      <c r="D68" s="37">
        <f t="shared" si="7"/>
        <v>21125475</v>
      </c>
      <c r="E68" s="37">
        <f t="shared" si="8"/>
        <v>21125475</v>
      </c>
      <c r="F68" s="37">
        <f t="shared" si="8"/>
        <v>0</v>
      </c>
    </row>
    <row r="69" spans="1:6" ht="27" customHeight="1" x14ac:dyDescent="0.3">
      <c r="A69" s="82"/>
      <c r="B69" s="177"/>
      <c r="C69" s="39" t="s">
        <v>103</v>
      </c>
      <c r="D69" s="37">
        <f t="shared" si="7"/>
        <v>21125475</v>
      </c>
      <c r="E69" s="40">
        <v>21125475</v>
      </c>
      <c r="F69" s="40">
        <v>0</v>
      </c>
    </row>
  </sheetData>
  <mergeCells count="21">
    <mergeCell ref="B39:B45"/>
    <mergeCell ref="B47:B53"/>
    <mergeCell ref="A38:A61"/>
    <mergeCell ref="B55:B61"/>
    <mergeCell ref="B63:B69"/>
    <mergeCell ref="E1:F1"/>
    <mergeCell ref="A30:A36"/>
    <mergeCell ref="B30:B36"/>
    <mergeCell ref="D6:D7"/>
    <mergeCell ref="E6:F6"/>
    <mergeCell ref="A22:A28"/>
    <mergeCell ref="B22:B28"/>
    <mergeCell ref="E2:F2"/>
    <mergeCell ref="A3:F3"/>
    <mergeCell ref="E4:F4"/>
    <mergeCell ref="A5:B6"/>
    <mergeCell ref="C5:C7"/>
    <mergeCell ref="D5:F5"/>
    <mergeCell ref="A9:B9"/>
    <mergeCell ref="A13:A19"/>
    <mergeCell ref="B13:B19"/>
  </mergeCells>
  <pageMargins left="0.3" right="0.2" top="0.35" bottom="0.49" header="0.2" footer="0.3"/>
  <pageSetup paperSize="9" scale="56" firstPageNumber="332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view="pageBreakPreview" zoomScaleNormal="85" zoomScaleSheetLayoutView="100" workbookViewId="0">
      <selection activeCell="D17" sqref="D17"/>
    </sheetView>
  </sheetViews>
  <sheetFormatPr defaultColWidth="9.140625" defaultRowHeight="17.25" x14ac:dyDescent="0.25"/>
  <cols>
    <col min="1" max="1" width="14" style="46" customWidth="1"/>
    <col min="2" max="2" width="16" style="46" customWidth="1"/>
    <col min="3" max="3" width="61.28515625" style="47" customWidth="1"/>
    <col min="4" max="4" width="22.7109375" style="72" customWidth="1"/>
    <col min="5" max="5" width="5.5703125" style="47" customWidth="1"/>
    <col min="6" max="16384" width="9.140625" style="47"/>
  </cols>
  <sheetData>
    <row r="1" spans="1:8" x14ac:dyDescent="0.25">
      <c r="D1" s="48" t="s">
        <v>91</v>
      </c>
      <c r="E1" s="49"/>
    </row>
    <row r="2" spans="1:8" x14ac:dyDescent="0.25">
      <c r="A2" s="50"/>
      <c r="B2" s="50"/>
      <c r="C2" s="50"/>
      <c r="D2" s="48" t="s">
        <v>121</v>
      </c>
      <c r="E2" s="49"/>
    </row>
    <row r="3" spans="1:8" x14ac:dyDescent="0.25">
      <c r="A3" s="196" t="s">
        <v>136</v>
      </c>
      <c r="B3" s="196"/>
      <c r="C3" s="196"/>
      <c r="D3" s="196"/>
      <c r="E3" s="51"/>
      <c r="F3" s="51"/>
      <c r="G3" s="51"/>
      <c r="H3" s="51"/>
    </row>
    <row r="4" spans="1:8" ht="33" customHeight="1" thickBot="1" x14ac:dyDescent="0.3">
      <c r="A4" s="52"/>
      <c r="B4" s="52"/>
      <c r="C4" s="52"/>
      <c r="D4" s="53" t="s">
        <v>4</v>
      </c>
      <c r="E4" s="52"/>
      <c r="F4" s="52"/>
      <c r="G4" s="52"/>
      <c r="H4" s="52"/>
    </row>
    <row r="5" spans="1:8" x14ac:dyDescent="0.25">
      <c r="A5" s="197" t="s">
        <v>45</v>
      </c>
      <c r="B5" s="198"/>
      <c r="C5" s="201" t="s">
        <v>1</v>
      </c>
      <c r="D5" s="203" t="s">
        <v>134</v>
      </c>
    </row>
    <row r="6" spans="1:8" ht="24" customHeight="1" x14ac:dyDescent="0.25">
      <c r="A6" s="199"/>
      <c r="B6" s="200"/>
      <c r="C6" s="202"/>
      <c r="D6" s="204"/>
    </row>
    <row r="7" spans="1:8" x14ac:dyDescent="0.25">
      <c r="A7" s="54" t="s">
        <v>47</v>
      </c>
      <c r="B7" s="24" t="s">
        <v>48</v>
      </c>
      <c r="C7" s="55" t="s">
        <v>0</v>
      </c>
      <c r="D7" s="56">
        <f t="shared" ref="D7" si="0">+D9</f>
        <v>7000000</v>
      </c>
    </row>
    <row r="8" spans="1:8" customFormat="1" ht="16.5" x14ac:dyDescent="0.3">
      <c r="A8" s="205"/>
      <c r="B8" s="206"/>
      <c r="C8" s="57" t="s">
        <v>2</v>
      </c>
      <c r="D8" s="58"/>
    </row>
    <row r="9" spans="1:8" ht="42.75" customHeight="1" x14ac:dyDescent="0.25">
      <c r="A9" s="207"/>
      <c r="B9" s="207"/>
      <c r="C9" s="59" t="s">
        <v>98</v>
      </c>
      <c r="D9" s="56">
        <f t="shared" ref="D9:D10" si="1">+D10</f>
        <v>7000000</v>
      </c>
    </row>
    <row r="10" spans="1:8" customFormat="1" ht="24.75" customHeight="1" x14ac:dyDescent="0.25">
      <c r="A10" s="60">
        <v>1167</v>
      </c>
      <c r="B10" s="61"/>
      <c r="C10" s="62" t="s">
        <v>110</v>
      </c>
      <c r="D10" s="63">
        <f t="shared" si="1"/>
        <v>7000000</v>
      </c>
    </row>
    <row r="11" spans="1:8" ht="53.25" customHeight="1" x14ac:dyDescent="0.25">
      <c r="A11" s="64"/>
      <c r="B11" s="65">
        <v>42009</v>
      </c>
      <c r="C11" s="66" t="s">
        <v>122</v>
      </c>
      <c r="D11" s="56">
        <f t="shared" ref="D11" si="2">+D15</f>
        <v>7000000</v>
      </c>
    </row>
    <row r="12" spans="1:8" customFormat="1" ht="36" customHeight="1" x14ac:dyDescent="0.25">
      <c r="A12" s="190"/>
      <c r="B12" s="191"/>
      <c r="C12" s="38" t="s">
        <v>97</v>
      </c>
      <c r="D12" s="67"/>
    </row>
    <row r="13" spans="1:8" customFormat="1" ht="36" customHeight="1" x14ac:dyDescent="0.25">
      <c r="A13" s="192"/>
      <c r="B13" s="193"/>
      <c r="C13" s="59" t="s">
        <v>3</v>
      </c>
      <c r="D13" s="68">
        <f t="shared" ref="D13" si="3">+D11</f>
        <v>7000000</v>
      </c>
    </row>
    <row r="14" spans="1:8" customFormat="1" ht="36" customHeight="1" x14ac:dyDescent="0.25">
      <c r="A14" s="192"/>
      <c r="B14" s="193"/>
      <c r="C14" s="39" t="s">
        <v>99</v>
      </c>
      <c r="D14" s="67"/>
    </row>
    <row r="15" spans="1:8" customFormat="1" ht="36" customHeight="1" x14ac:dyDescent="0.25">
      <c r="A15" s="192"/>
      <c r="B15" s="193"/>
      <c r="C15" s="39" t="s">
        <v>100</v>
      </c>
      <c r="D15" s="67">
        <f t="shared" ref="D15:D17" si="4">+D16</f>
        <v>7000000</v>
      </c>
    </row>
    <row r="16" spans="1:8" customFormat="1" ht="36" customHeight="1" x14ac:dyDescent="0.25">
      <c r="A16" s="192"/>
      <c r="B16" s="193"/>
      <c r="C16" s="39" t="s">
        <v>101</v>
      </c>
      <c r="D16" s="67">
        <f t="shared" si="4"/>
        <v>7000000</v>
      </c>
    </row>
    <row r="17" spans="1:10" customFormat="1" ht="36" customHeight="1" x14ac:dyDescent="0.25">
      <c r="A17" s="192"/>
      <c r="B17" s="193"/>
      <c r="C17" s="39" t="s">
        <v>102</v>
      </c>
      <c r="D17" s="67">
        <f t="shared" si="4"/>
        <v>7000000</v>
      </c>
    </row>
    <row r="18" spans="1:10" customFormat="1" ht="36" customHeight="1" thickBot="1" x14ac:dyDescent="0.3">
      <c r="A18" s="194"/>
      <c r="B18" s="195"/>
      <c r="C18" s="69" t="s">
        <v>103</v>
      </c>
      <c r="D18" s="70">
        <v>7000000</v>
      </c>
    </row>
    <row r="19" spans="1:10" x14ac:dyDescent="0.25">
      <c r="C19" s="46"/>
      <c r="D19" s="46"/>
    </row>
    <row r="20" spans="1:10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</row>
  </sheetData>
  <mergeCells count="7">
    <mergeCell ref="A12:B18"/>
    <mergeCell ref="A3:D3"/>
    <mergeCell ref="A5:B6"/>
    <mergeCell ref="C5:C6"/>
    <mergeCell ref="D5:D6"/>
    <mergeCell ref="A8:B8"/>
    <mergeCell ref="A9:B9"/>
  </mergeCells>
  <pageMargins left="0.7" right="0.7" top="0.75" bottom="0.75" header="0.3" footer="0.3"/>
  <pageSetup paperSize="9" scale="76" firstPageNumber="334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hav.3</vt:lpstr>
      <vt:lpstr>hav.3-1.1</vt:lpstr>
      <vt:lpstr>hav.3-1.1.1</vt:lpstr>
      <vt:lpstr>hav.3-1.1.1.1</vt:lpstr>
      <vt:lpstr>'hav.3-1.1'!Print_Area</vt:lpstr>
      <vt:lpstr>'hav.3-1.1.1'!Print_Area</vt:lpstr>
      <vt:lpstr>'hav.3-1.1'!Print_Titles</vt:lpstr>
      <vt:lpstr>'hav.3-1.1.1'!Print_Titles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Artak Karapetyan</cp:lastModifiedBy>
  <cp:lastPrinted>2023-12-11T12:31:23Z</cp:lastPrinted>
  <dcterms:created xsi:type="dcterms:W3CDTF">2019-05-19T16:48:41Z</dcterms:created>
  <dcterms:modified xsi:type="dcterms:W3CDTF">2023-12-11T12:31:27Z</dcterms:modified>
</cp:coreProperties>
</file>