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ZUKIK\Bajni_gortser\2023\Xar@\2023\Gortser_2023\Mijnajamket\Mijnajamket_avagani\"/>
    </mc:Choice>
  </mc:AlternateContent>
  <bookViews>
    <workbookView xWindow="0" yWindow="0" windowWidth="21600" windowHeight="9735"/>
  </bookViews>
  <sheets>
    <sheet name="2024" sheetId="4" r:id="rId1"/>
  </sheets>
  <definedNames>
    <definedName name="_xlnm._FilterDatabase" localSheetId="0" hidden="1">'2024'!$C$9:$D$77</definedName>
  </definedNames>
  <calcPr calcId="152511"/>
</workbook>
</file>

<file path=xl/calcChain.xml><?xml version="1.0" encoding="utf-8"?>
<calcChain xmlns="http://schemas.openxmlformats.org/spreadsheetml/2006/main">
  <c r="E77" i="4" l="1"/>
  <c r="D77" i="4"/>
  <c r="C77" i="4"/>
  <c r="D68" i="4"/>
  <c r="E68" i="4"/>
  <c r="C68" i="4"/>
  <c r="D49" i="4"/>
  <c r="E49" i="4"/>
  <c r="C49" i="4"/>
  <c r="D41" i="4"/>
  <c r="E41" i="4"/>
  <c r="C41" i="4"/>
  <c r="D24" i="4"/>
  <c r="E24" i="4"/>
  <c r="C24" i="4"/>
  <c r="D16" i="4"/>
  <c r="E16" i="4"/>
  <c r="C16" i="4"/>
  <c r="D10" i="4"/>
  <c r="E10" i="4"/>
  <c r="C10" i="4"/>
  <c r="D44" i="4" l="1"/>
  <c r="E44" i="4" s="1"/>
  <c r="D14" i="4" l="1"/>
  <c r="E14" i="4"/>
  <c r="C14" i="4"/>
  <c r="E74" i="4" l="1"/>
  <c r="C47" i="4" l="1"/>
  <c r="D76" i="4"/>
  <c r="E73" i="4"/>
  <c r="D73" i="4"/>
  <c r="D71" i="4"/>
  <c r="E71" i="4" s="1"/>
  <c r="D70" i="4"/>
  <c r="D69" i="4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50" i="4"/>
  <c r="D43" i="4"/>
  <c r="D45" i="4"/>
  <c r="E45" i="4" s="1"/>
  <c r="D46" i="4"/>
  <c r="E46" i="4" s="1"/>
  <c r="D48" i="4"/>
  <c r="E48" i="4" s="1"/>
  <c r="D42" i="4"/>
  <c r="D40" i="4"/>
  <c r="D26" i="4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25" i="4"/>
  <c r="E25" i="4" s="1"/>
  <c r="D19" i="4"/>
  <c r="D20" i="4"/>
  <c r="E20" i="4" s="1"/>
  <c r="D21" i="4"/>
  <c r="E21" i="4" s="1"/>
  <c r="D22" i="4"/>
  <c r="E22" i="4" s="1"/>
  <c r="D23" i="4"/>
  <c r="E23" i="4" s="1"/>
  <c r="D15" i="4"/>
  <c r="D12" i="4"/>
  <c r="E12" i="4" s="1"/>
  <c r="D13" i="4"/>
  <c r="E13" i="4" s="1"/>
  <c r="E43" i="4" l="1"/>
  <c r="E19" i="4"/>
  <c r="E42" i="4"/>
  <c r="E69" i="4"/>
  <c r="E50" i="4"/>
  <c r="E26" i="4"/>
  <c r="C73" i="4"/>
  <c r="E75" i="4" l="1"/>
  <c r="D75" i="4"/>
  <c r="C75" i="4"/>
  <c r="D18" i="4"/>
  <c r="E18" i="4" s="1"/>
  <c r="D17" i="4"/>
  <c r="E17" i="4" l="1"/>
</calcChain>
</file>

<file path=xl/sharedStrings.xml><?xml version="1.0" encoding="utf-8"?>
<sst xmlns="http://schemas.openxmlformats.org/spreadsheetml/2006/main" count="76" uniqueCount="76">
  <si>
    <t>Պարտադիր խնդիր</t>
  </si>
  <si>
    <t>Վաչագան գետի հունի մաքրում, հայելային պատկերների ու հենապատերի վերականգնում, նոր ճաղավանդակների տեղադրում</t>
  </si>
  <si>
    <t>Շղարշիկ թաղամաս տանող ճանապարհի ասֆալտապատում</t>
  </si>
  <si>
    <t>Համլետավան թաղամաս տանող ճանապարհի ասֆալտապատում</t>
  </si>
  <si>
    <t>Օխտար գյուղի ակումբի շենքի հիմնանորոգում</t>
  </si>
  <si>
    <t xml:space="preserve">Թեքահարթակների կառուցում </t>
  </si>
  <si>
    <t>Նախադպրոցական ուսումնական հաստատությունների համար գույքի ձեռքբերում</t>
  </si>
  <si>
    <t>Կապանի համայնքապետարանի հիմնանորոգում և նոր մասնաշենքի կառուցում</t>
  </si>
  <si>
    <t>Ֆինանսավորման աղբյուրներ</t>
  </si>
  <si>
    <t>Համայնքի սեփական եկամուտներ</t>
  </si>
  <si>
    <t>Ներքին պաշտոնական դրամաշնորհներ</t>
  </si>
  <si>
    <t>ԸՆԴՀԱՆՈՒՐԸ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</si>
  <si>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</si>
  <si>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</si>
  <si>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</si>
  <si>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</si>
  <si>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</si>
  <si>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</si>
  <si>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</si>
  <si>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13. Համայնքում գյուղատնտեսության զարգացման խթանում</t>
  </si>
  <si>
    <t>14. Շրջակա միջավայրի պահպանություն</t>
  </si>
  <si>
    <t>19. Համայնքի հասարակական կյանքին հաշմանդամների մասնակցության խթանում</t>
  </si>
  <si>
    <t>Տավրուս գյուղի վարչական շենքի և ակումբի նորոգում</t>
  </si>
  <si>
    <t xml:space="preserve">Ագարակ գյուղում մանկական խաղադաշտի տեղադրում </t>
  </si>
  <si>
    <t xml:space="preserve">Առաջաձոր գյուղում ոռոգման ջրագծի խողովակաշարի նորոգում </t>
  </si>
  <si>
    <t xml:space="preserve">Սրաշեն գյուղերի դաշտամիջյան ճանապարհների բարեկարգում </t>
  </si>
  <si>
    <t>Հավելված</t>
  </si>
  <si>
    <t>Մ․ Ստեփանյան փողոցի մի հատվածի ասֆալտապատում /ՔԿԱԳ-ի շենքից մինչև &lt;&lt;Կապանի բժշկական կենտրոն&gt;&gt; ՓԲԸ-ի դիմացի կամուրջ/</t>
  </si>
  <si>
    <t>Ձորք թաղամասի բակային տարածքների ասֆալտապատման աշխատանքներ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</si>
  <si>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</si>
  <si>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 xml:space="preserve">Գեղանուշ բնակավայրի կենտրոնական հատվածը, կենտրոնից դեպի դպրոց և փողոց </t>
  </si>
  <si>
    <t>Գեղանուշ գյուղ տանող ճանապարհից դեպի Գոմարան բնակավայրի ակումբ</t>
  </si>
  <si>
    <t>Կաղնուտ բնակավայրի գյուղամիջյան ճանապարհների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</si>
  <si>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</si>
  <si>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</si>
  <si>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>Երկաթուղայինների փողոցի 4-րդ նրբանցքի ճանապարհների ասֆալտապատում</t>
  </si>
  <si>
    <t>Շինարարների փողոցի թիվ 2, 3, 4, 5, 7, 8, 9, 11, 12, 13, 14, 15, 16, 17, 18, 20, 22 և թիվ 24 բ/բ շենքերի բակերի նորոգում և ասֆալտապատում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</si>
  <si>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</si>
  <si>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Արամ Մանուկյան փողոցի 1-ին նրբանցքի ճանապարհի և ձախակողմյան մայթի նորոգում և ասֆալտապատում</t>
  </si>
  <si>
    <t>Թումանյան փողոցի ասֆալտապատման աշխատանքներ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</si>
  <si>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</si>
  <si>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</si>
  <si>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>Կապան քաղաքի Վաչագան գետի հունի մաքրում, հենապատերի վերականգնում, նոր ճաղավանդակների տեղադրում և Վաչագան գետի ավազանի էսթետիկ տեսքի վերականգնում</t>
  </si>
  <si>
    <t>Արամ Մանուկյան փողոցի 1-ին նրբանցքի թիվ 1, 2, 3, 4, 5 շենքերի միջանկյալ հատվածներում խաղահրապարակի, հանգստի գոտու, մանկական խաղահրապարակի կառուցում նորոգում</t>
  </si>
  <si>
    <t>Բաղաբերդ թաղամասի թիվ 16, 17 և 21 բ/բ շենքերի հարևանությամբ  խաղադաշտի նորոգում</t>
  </si>
  <si>
    <t>Բաղաբերդ թաղամասի թիվ 10 շենքի հարևանությամբ խաղադաշտի նորոգում</t>
  </si>
  <si>
    <t>Ձորք թաղամասի թիվ 4 և 5 շենքերի հարևանությամբ խաղադաշտի նորոգում, մանկական խաղահրապարակի կառուցում</t>
  </si>
  <si>
    <t>Դավիթ Բեկ թաղամասի թիվ 3 շենքի հարևանությամբ խաղադաշտի նորոգում</t>
  </si>
  <si>
    <t>Մ․ Հարությունյան փողոցի թիվ 1 բ/բ շենքի և Ողջի գետի միջանկյալ հատվածում հանգստի գոտու, մանկական խաղահրապարակի և խաղադաշտի  կառուցում</t>
  </si>
  <si>
    <t>Շահումյան փողոցի թիվ 15, 17, 19 բ/բ շենքերի  միջանկյալ հատվածում մանկական խաղահրապարակի, հանգստի գոտու և խաղադաշտի կառուցում</t>
  </si>
  <si>
    <t>Երկաթուղայինների փողոցի թիվ 7 և 9 բ/բ շենքերի հարևանությամբ  խաղադաշտի նորոգում, թիվ 13 բ/բ շենքի հարևանությամբ մանկական խաղահրապարակի կառուցում</t>
  </si>
  <si>
    <t>Կապանի համայնքապետարանի հարակից այգու նորոգում</t>
  </si>
  <si>
    <t>Գարեգին Նժդեհի փողոցի թիվ 22 և 24 շենքրի միջանկյալ հատվածում խաղադաշտի նորոգում և մանկական խաղահրապարակի կառուցում</t>
  </si>
  <si>
    <t>Թումանյան փողոցում՝ արվեստի դպրոցի հարևանությամբ ֆուտբոլի դաշտի կառուցում</t>
  </si>
  <si>
    <t xml:space="preserve">Հ․ Ավետիսյան փողոցի թիվ 16 և Մ․ Պապյան փողոցի թիվ 15 բ/բ շենքերի միջանկյալ հատվածում հանգստի գոտու կառուցում </t>
  </si>
  <si>
    <t>Թումանյան փողոցի թիվ 16, 18 և Ա․ Մանուկյան թիվ 3, 5 բ/բ շենքերի միջանկյալ հատվածում մանկական խաղահրապարակի կառուցում</t>
  </si>
  <si>
    <t>Հ․ Ավետիսյան թիվ 12 բ/բ շենքի հարևանությամբ հանգստի գոտու և մանկական խաղահրապարակի կառուցում</t>
  </si>
  <si>
    <t>Աճանան գյուղում մանկական խաղահրապարակի կառուցում</t>
  </si>
  <si>
    <t>Ռ․ Մինասյան փողոցի 12 շենքի գրադարանի նորոգում</t>
  </si>
  <si>
    <t>Մ․ Հարությունյան փողոցի 6 շենքի գրադարանի նորոգում</t>
  </si>
  <si>
    <t>Տանձավեր բնակավայրի ակումբի շենքի նորոգում</t>
  </si>
  <si>
    <t>Առաջաձոր բնակավայրի ակումբի շենքի նորոգում</t>
  </si>
  <si>
    <t>Ձորաստան բնակավայրի ակումբի շենքի նորոգում</t>
  </si>
  <si>
    <t>Սևաքար բնակավայրի հանդիսությունների սրահի նորոգում</t>
  </si>
  <si>
    <t>Դավիթ Բեկ բնակավայրում Արամ Մանուկյանի տուն-թանգարանի հիմնում</t>
  </si>
  <si>
    <t>Ներքին Հանդ բնակավայրի խմելու ջրի մատակարարման ապահովում</t>
  </si>
  <si>
    <t>Աղվանի գյուղի խմելու ջրագծի կառուցում</t>
  </si>
  <si>
    <t>Արծվանիկ գյուղի խմելու ջրամատակարարման համակարգի կառուցում</t>
  </si>
  <si>
    <t>Վերին Խոտանան գյուղի խմելու ջրի ջրագծի նորոգում</t>
  </si>
  <si>
    <t>Սյունիք, Սզնակ, Դիցմայրի և Բարգուշատ  գյուղերի ոռոգման համակարգի կառուցում</t>
  </si>
  <si>
    <t>Գեղանուշ, Ճակատեն, Շիկահող, Ձորաստան, Աղվանի, Անտառաշատ, Շիշկերտ գյուղերի արոտավայրեր տանող ճանապարհների անցանելիության բարելավում</t>
  </si>
  <si>
    <t>Արծվանիկ գյուղի խմելու այլընտրանքային ջրագծի կառուցում</t>
  </si>
  <si>
    <t>Աղյուսակ 1</t>
  </si>
  <si>
    <t>ՀԱՅԱՍՏԱՆԻ ՀԱՆՐԱՊԵՏՈՒԹՅԱՆ ՍՅՈՒՆԻՔԻ ՄԱՐԶԻ ԿԱՊԱՆ ՀԱՄԱՅՆՔԻ 2024-2026 ԹՎԱԿԱՆՆԵՐԻ ՄԻՋՆԱԺԱՄԿԵՏ ԾԱԽՍԵՐԻ ԾՐԱԳՐՈՎ 2024 ԹՎԱԿԱՆԻՆ ՆԱԽԱՏԵՍՎԱԾ ԿԱՊԻՏԱԼ ԾՐԱԳՐԵՐ</t>
  </si>
  <si>
    <t>Սզնակ  բնակավայրում խմելու ջրի մատակարարման ապահովում</t>
  </si>
  <si>
    <t>Դիցմայրի բնակավայրում խմելու ջրի մատակարարման ապահովում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</si>
</sst>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Mariam"/>
      <family val="3"/>
    </font>
    <font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sz val="12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zoomScale="78" zoomScaleNormal="78" workbookViewId="0">
      <pane ySplit="9" topLeftCell="A74" activePane="bottomLeft" state="frozen"/>
      <selection pane="bottomLeft" activeCell="O79" sqref="O79"/>
    </sheetView>
  </sheetViews>
  <sheetFormatPr defaultColWidth="9.140625" defaultRowHeight="13.5" x14ac:dyDescent="0.25"/>
  <cols>
    <col min="1" max="1" width="6.140625" style="9" customWidth="1"/>
    <col min="2" max="2" width="59.85546875" style="1" customWidth="1"/>
    <col min="3" max="3" width="16.28515625" style="6" customWidth="1"/>
    <col min="4" max="4" width="17.7109375" style="6" customWidth="1"/>
    <col min="5" max="5" width="18.42578125" style="6" customWidth="1"/>
    <col min="6" max="16384" width="9.140625" style="1"/>
  </cols>
  <sheetData>
    <row r="1" spans="1:6" ht="13.5" hidden="1" customHeight="1" x14ac:dyDescent="0.25">
      <c r="A1" s="11"/>
      <c r="C1" s="10"/>
      <c r="D1" s="10"/>
      <c r="E1" s="10"/>
    </row>
    <row r="2" spans="1:6" ht="13.5" hidden="1" customHeight="1" x14ac:dyDescent="0.25">
      <c r="A2" s="11"/>
      <c r="C2" s="10"/>
      <c r="D2" s="10"/>
      <c r="E2" s="10"/>
    </row>
    <row r="3" spans="1:6" ht="13.5" hidden="1" customHeight="1" x14ac:dyDescent="0.25">
      <c r="A3" s="11"/>
      <c r="C3" s="10"/>
      <c r="D3" s="10"/>
      <c r="E3" s="10"/>
    </row>
    <row r="4" spans="1:6" ht="13.5" hidden="1" customHeight="1" x14ac:dyDescent="0.25">
      <c r="A4" s="11"/>
      <c r="C4" s="10"/>
      <c r="D4" s="10"/>
      <c r="E4" s="10"/>
    </row>
    <row r="5" spans="1:6" ht="16.5" x14ac:dyDescent="0.25">
      <c r="A5" s="18"/>
      <c r="B5" s="19"/>
      <c r="C5" s="20"/>
      <c r="D5" s="20"/>
      <c r="E5" s="20" t="s">
        <v>26</v>
      </c>
    </row>
    <row r="6" spans="1:6" ht="16.5" x14ac:dyDescent="0.25">
      <c r="A6" s="18"/>
      <c r="B6" s="19"/>
      <c r="C6" s="20"/>
      <c r="D6" s="20"/>
      <c r="E6" s="21" t="s">
        <v>72</v>
      </c>
    </row>
    <row r="7" spans="1:6" ht="69" customHeight="1" x14ac:dyDescent="0.25">
      <c r="A7" s="23" t="s">
        <v>73</v>
      </c>
      <c r="B7" s="23"/>
      <c r="C7" s="23"/>
      <c r="D7" s="23"/>
      <c r="E7" s="23"/>
    </row>
    <row r="8" spans="1:6" ht="30.75" customHeight="1" x14ac:dyDescent="0.25">
      <c r="A8" s="32" t="s">
        <v>12</v>
      </c>
      <c r="B8" s="34" t="s">
        <v>0</v>
      </c>
      <c r="C8" s="24">
        <v>2024</v>
      </c>
      <c r="D8" s="35" t="s">
        <v>8</v>
      </c>
      <c r="E8" s="35"/>
    </row>
    <row r="9" spans="1:6" ht="54.75" customHeight="1" x14ac:dyDescent="0.25">
      <c r="A9" s="33"/>
      <c r="B9" s="34"/>
      <c r="C9" s="25"/>
      <c r="D9" s="7" t="s">
        <v>9</v>
      </c>
      <c r="E9" s="7" t="s">
        <v>10</v>
      </c>
      <c r="F9" s="2"/>
    </row>
    <row r="10" spans="1:6" ht="24.75" customHeight="1" x14ac:dyDescent="0.25">
      <c r="A10" s="26" t="s">
        <v>13</v>
      </c>
      <c r="B10" s="27"/>
      <c r="C10" s="3">
        <f>C11+C12+C13</f>
        <v>408989260</v>
      </c>
      <c r="D10" s="15">
        <f t="shared" ref="D10:E10" si="0">D11+D12+D13</f>
        <v>40510240</v>
      </c>
      <c r="E10" s="15">
        <f t="shared" si="0"/>
        <v>368479020</v>
      </c>
    </row>
    <row r="11" spans="1:6" ht="31.5" customHeight="1" x14ac:dyDescent="0.25">
      <c r="A11" s="5">
        <v>1</v>
      </c>
      <c r="B11" s="4" t="s">
        <v>7</v>
      </c>
      <c r="C11" s="8">
        <v>307713660</v>
      </c>
      <c r="D11" s="8"/>
      <c r="E11" s="8">
        <v>307713660</v>
      </c>
    </row>
    <row r="12" spans="1:6" ht="24.75" customHeight="1" x14ac:dyDescent="0.25">
      <c r="A12" s="5">
        <v>2</v>
      </c>
      <c r="B12" s="4" t="s">
        <v>22</v>
      </c>
      <c r="C12" s="8">
        <v>49446700</v>
      </c>
      <c r="D12" s="13">
        <f t="shared" ref="D12:D13" si="1">C12*40%</f>
        <v>19778680</v>
      </c>
      <c r="E12" s="13">
        <f t="shared" ref="E12:E13" si="2">C12-D12</f>
        <v>29668020</v>
      </c>
    </row>
    <row r="13" spans="1:6" ht="21" customHeight="1" x14ac:dyDescent="0.25">
      <c r="A13" s="31">
        <v>3</v>
      </c>
      <c r="B13" s="16" t="s">
        <v>4</v>
      </c>
      <c r="C13" s="8">
        <v>51828900</v>
      </c>
      <c r="D13" s="13">
        <f t="shared" si="1"/>
        <v>20731560</v>
      </c>
      <c r="E13" s="13">
        <f t="shared" si="2"/>
        <v>31097340</v>
      </c>
    </row>
    <row r="14" spans="1:6" ht="40.5" customHeight="1" x14ac:dyDescent="0.25">
      <c r="A14" s="26" t="s">
        <v>14</v>
      </c>
      <c r="B14" s="27"/>
      <c r="C14" s="3">
        <f>C15</f>
        <v>3000000</v>
      </c>
      <c r="D14" s="15">
        <f t="shared" ref="D14:E14" si="3">D15</f>
        <v>3000000</v>
      </c>
      <c r="E14" s="15">
        <f t="shared" si="3"/>
        <v>0</v>
      </c>
    </row>
    <row r="15" spans="1:6" ht="28.5" customHeight="1" x14ac:dyDescent="0.25">
      <c r="A15" s="5">
        <v>4</v>
      </c>
      <c r="B15" s="4" t="s">
        <v>6</v>
      </c>
      <c r="C15" s="8">
        <v>3000000</v>
      </c>
      <c r="D15" s="8">
        <f>C15</f>
        <v>3000000</v>
      </c>
      <c r="E15" s="8"/>
    </row>
    <row r="16" spans="1:6" ht="35.25" customHeight="1" x14ac:dyDescent="0.25">
      <c r="A16" s="26" t="s">
        <v>15</v>
      </c>
      <c r="B16" s="27"/>
      <c r="C16" s="3">
        <f>C17+C18+C19+C20+C21+C22+C23</f>
        <v>217707000</v>
      </c>
      <c r="D16" s="15">
        <f t="shared" ref="D16:E16" si="4">D17+D18+D19+D20+D21+D22+D23</f>
        <v>87082800</v>
      </c>
      <c r="E16" s="15">
        <f t="shared" si="4"/>
        <v>130624200</v>
      </c>
    </row>
    <row r="17" spans="1:5" ht="30" customHeight="1" x14ac:dyDescent="0.25">
      <c r="A17" s="5">
        <v>5</v>
      </c>
      <c r="B17" s="14" t="s">
        <v>58</v>
      </c>
      <c r="C17" s="8">
        <v>20397000</v>
      </c>
      <c r="D17" s="8">
        <f>C17*40%</f>
        <v>8158800</v>
      </c>
      <c r="E17" s="8">
        <f>C17-D17</f>
        <v>12238200</v>
      </c>
    </row>
    <row r="18" spans="1:5" ht="34.5" customHeight="1" x14ac:dyDescent="0.25">
      <c r="A18" s="5">
        <v>6</v>
      </c>
      <c r="B18" s="14" t="s">
        <v>59</v>
      </c>
      <c r="C18" s="8">
        <v>15200000</v>
      </c>
      <c r="D18" s="8">
        <f>C18*40%</f>
        <v>6080000</v>
      </c>
      <c r="E18" s="8">
        <f>C18-D18</f>
        <v>9120000</v>
      </c>
    </row>
    <row r="19" spans="1:5" ht="27.75" customHeight="1" x14ac:dyDescent="0.25">
      <c r="A19" s="5">
        <v>7</v>
      </c>
      <c r="B19" s="14" t="s">
        <v>60</v>
      </c>
      <c r="C19" s="8">
        <v>30155000</v>
      </c>
      <c r="D19" s="13">
        <f t="shared" ref="D19:D23" si="5">C19*40%</f>
        <v>12062000</v>
      </c>
      <c r="E19" s="13">
        <f t="shared" ref="E19:E23" si="6">C19-D19</f>
        <v>18093000</v>
      </c>
    </row>
    <row r="20" spans="1:5" ht="27.75" customHeight="1" x14ac:dyDescent="0.25">
      <c r="A20" s="5">
        <v>8</v>
      </c>
      <c r="B20" s="14" t="s">
        <v>61</v>
      </c>
      <c r="C20" s="12">
        <v>20165000</v>
      </c>
      <c r="D20" s="13">
        <f t="shared" si="5"/>
        <v>8066000</v>
      </c>
      <c r="E20" s="13">
        <f t="shared" si="6"/>
        <v>12099000</v>
      </c>
    </row>
    <row r="21" spans="1:5" ht="27.75" customHeight="1" x14ac:dyDescent="0.25">
      <c r="A21" s="5">
        <v>9</v>
      </c>
      <c r="B21" s="14" t="s">
        <v>62</v>
      </c>
      <c r="C21" s="12">
        <v>30400000</v>
      </c>
      <c r="D21" s="13">
        <f t="shared" si="5"/>
        <v>12160000</v>
      </c>
      <c r="E21" s="13">
        <f t="shared" si="6"/>
        <v>18240000</v>
      </c>
    </row>
    <row r="22" spans="1:5" ht="27.75" customHeight="1" x14ac:dyDescent="0.25">
      <c r="A22" s="5">
        <v>10</v>
      </c>
      <c r="B22" s="14" t="s">
        <v>63</v>
      </c>
      <c r="C22" s="12">
        <v>30400000</v>
      </c>
      <c r="D22" s="13">
        <f t="shared" si="5"/>
        <v>12160000</v>
      </c>
      <c r="E22" s="13">
        <f t="shared" si="6"/>
        <v>18240000</v>
      </c>
    </row>
    <row r="23" spans="1:5" ht="44.25" customHeight="1" x14ac:dyDescent="0.25">
      <c r="A23" s="5">
        <v>11</v>
      </c>
      <c r="B23" s="14" t="s">
        <v>64</v>
      </c>
      <c r="C23" s="12">
        <v>70990000</v>
      </c>
      <c r="D23" s="13">
        <f t="shared" si="5"/>
        <v>28396000</v>
      </c>
      <c r="E23" s="13">
        <f t="shared" si="6"/>
        <v>42594000</v>
      </c>
    </row>
    <row r="24" spans="1:5" ht="38.25" customHeight="1" x14ac:dyDescent="0.25">
      <c r="A24" s="26" t="s">
        <v>16</v>
      </c>
      <c r="B24" s="27"/>
      <c r="C24" s="3">
        <f>C25+C26+C27+C28+C29+C30+C31+C32+C33+C34+C35+C36+C37+C38+C39+C40</f>
        <v>510000000</v>
      </c>
      <c r="D24" s="15">
        <f t="shared" ref="D24:E24" si="7">D25+D26+D27+D28+D29+D30+D31+D32+D33+D34+D35+D36+D37+D38+D39+D40</f>
        <v>232250000</v>
      </c>
      <c r="E24" s="15">
        <f t="shared" si="7"/>
        <v>277750000</v>
      </c>
    </row>
    <row r="25" spans="1:5" ht="81" customHeight="1" x14ac:dyDescent="0.25">
      <c r="A25" s="5">
        <v>12</v>
      </c>
      <c r="B25" s="14" t="s">
        <v>43</v>
      </c>
      <c r="C25" s="12">
        <v>100000000</v>
      </c>
      <c r="D25" s="12">
        <f>C25*45%</f>
        <v>45000000</v>
      </c>
      <c r="E25" s="12">
        <f>C25-D25</f>
        <v>55000000</v>
      </c>
    </row>
    <row r="26" spans="1:5" ht="49.5" customHeight="1" x14ac:dyDescent="0.25">
      <c r="A26" s="5">
        <v>13</v>
      </c>
      <c r="B26" s="14" t="s">
        <v>44</v>
      </c>
      <c r="C26" s="12">
        <v>30000000</v>
      </c>
      <c r="D26" s="13">
        <f t="shared" ref="D26:D39" si="8">C26*45%</f>
        <v>13500000</v>
      </c>
      <c r="E26" s="13">
        <f t="shared" ref="E26:E39" si="9">C26-D26</f>
        <v>16500000</v>
      </c>
    </row>
    <row r="27" spans="1:5" ht="39" customHeight="1" x14ac:dyDescent="0.25">
      <c r="A27" s="5">
        <v>14</v>
      </c>
      <c r="B27" s="14" t="s">
        <v>45</v>
      </c>
      <c r="C27" s="12">
        <v>20000000</v>
      </c>
      <c r="D27" s="13">
        <f t="shared" si="8"/>
        <v>9000000</v>
      </c>
      <c r="E27" s="13">
        <f t="shared" si="9"/>
        <v>11000000</v>
      </c>
    </row>
    <row r="28" spans="1:5" ht="46.5" customHeight="1" x14ac:dyDescent="0.25">
      <c r="A28" s="5">
        <v>15</v>
      </c>
      <c r="B28" s="14" t="s">
        <v>46</v>
      </c>
      <c r="C28" s="12">
        <v>30000000</v>
      </c>
      <c r="D28" s="13">
        <f t="shared" si="8"/>
        <v>13500000</v>
      </c>
      <c r="E28" s="13">
        <f t="shared" si="9"/>
        <v>16500000</v>
      </c>
    </row>
    <row r="29" spans="1:5" ht="49.5" customHeight="1" x14ac:dyDescent="0.25">
      <c r="A29" s="5">
        <v>16</v>
      </c>
      <c r="B29" s="14" t="s">
        <v>47</v>
      </c>
      <c r="C29" s="12">
        <v>20000000</v>
      </c>
      <c r="D29" s="13">
        <f t="shared" si="8"/>
        <v>9000000</v>
      </c>
      <c r="E29" s="13">
        <f t="shared" si="9"/>
        <v>11000000</v>
      </c>
    </row>
    <row r="30" spans="1:5" ht="59.25" customHeight="1" x14ac:dyDescent="0.25">
      <c r="A30" s="5">
        <v>17</v>
      </c>
      <c r="B30" s="14" t="s">
        <v>48</v>
      </c>
      <c r="C30" s="12">
        <v>40000000</v>
      </c>
      <c r="D30" s="13">
        <f t="shared" si="8"/>
        <v>18000000</v>
      </c>
      <c r="E30" s="13">
        <f t="shared" si="9"/>
        <v>22000000</v>
      </c>
    </row>
    <row r="31" spans="1:5" ht="58.5" customHeight="1" x14ac:dyDescent="0.25">
      <c r="A31" s="5">
        <v>18</v>
      </c>
      <c r="B31" s="14" t="s">
        <v>49</v>
      </c>
      <c r="C31" s="12">
        <v>40000000</v>
      </c>
      <c r="D31" s="13">
        <f t="shared" si="8"/>
        <v>18000000</v>
      </c>
      <c r="E31" s="13">
        <f t="shared" si="9"/>
        <v>22000000</v>
      </c>
    </row>
    <row r="32" spans="1:5" ht="63.75" customHeight="1" x14ac:dyDescent="0.25">
      <c r="A32" s="5">
        <v>19</v>
      </c>
      <c r="B32" s="14" t="s">
        <v>50</v>
      </c>
      <c r="C32" s="12">
        <v>20000000</v>
      </c>
      <c r="D32" s="13">
        <f t="shared" si="8"/>
        <v>9000000</v>
      </c>
      <c r="E32" s="13">
        <f t="shared" si="9"/>
        <v>11000000</v>
      </c>
    </row>
    <row r="33" spans="1:5" ht="29.25" customHeight="1" x14ac:dyDescent="0.25">
      <c r="A33" s="5">
        <v>20</v>
      </c>
      <c r="B33" s="14" t="s">
        <v>51</v>
      </c>
      <c r="C33" s="12">
        <v>50000000</v>
      </c>
      <c r="D33" s="13">
        <f t="shared" si="8"/>
        <v>22500000</v>
      </c>
      <c r="E33" s="13">
        <f t="shared" si="9"/>
        <v>27500000</v>
      </c>
    </row>
    <row r="34" spans="1:5" ht="50.25" customHeight="1" x14ac:dyDescent="0.25">
      <c r="A34" s="5">
        <v>21</v>
      </c>
      <c r="B34" s="14" t="s">
        <v>52</v>
      </c>
      <c r="C34" s="12">
        <v>30000000</v>
      </c>
      <c r="D34" s="13">
        <f t="shared" si="8"/>
        <v>13500000</v>
      </c>
      <c r="E34" s="13">
        <f t="shared" si="9"/>
        <v>16500000</v>
      </c>
    </row>
    <row r="35" spans="1:5" ht="36.75" customHeight="1" x14ac:dyDescent="0.25">
      <c r="A35" s="5">
        <v>22</v>
      </c>
      <c r="B35" s="14" t="s">
        <v>53</v>
      </c>
      <c r="C35" s="12">
        <v>40000000</v>
      </c>
      <c r="D35" s="13">
        <f t="shared" si="8"/>
        <v>18000000</v>
      </c>
      <c r="E35" s="13">
        <f t="shared" si="9"/>
        <v>22000000</v>
      </c>
    </row>
    <row r="36" spans="1:5" ht="45" customHeight="1" x14ac:dyDescent="0.25">
      <c r="A36" s="5">
        <v>23</v>
      </c>
      <c r="B36" s="14" t="s">
        <v>54</v>
      </c>
      <c r="C36" s="12">
        <v>20000000</v>
      </c>
      <c r="D36" s="13">
        <f t="shared" si="8"/>
        <v>9000000</v>
      </c>
      <c r="E36" s="13">
        <f t="shared" si="9"/>
        <v>11000000</v>
      </c>
    </row>
    <row r="37" spans="1:5" ht="54.75" customHeight="1" x14ac:dyDescent="0.25">
      <c r="A37" s="5">
        <v>24</v>
      </c>
      <c r="B37" s="14" t="s">
        <v>55</v>
      </c>
      <c r="C37" s="12">
        <v>20000000</v>
      </c>
      <c r="D37" s="13">
        <f t="shared" si="8"/>
        <v>9000000</v>
      </c>
      <c r="E37" s="13">
        <f t="shared" si="9"/>
        <v>11000000</v>
      </c>
    </row>
    <row r="38" spans="1:5" ht="42" customHeight="1" x14ac:dyDescent="0.25">
      <c r="A38" s="5">
        <v>25</v>
      </c>
      <c r="B38" s="14" t="s">
        <v>56</v>
      </c>
      <c r="C38" s="12">
        <v>30000000</v>
      </c>
      <c r="D38" s="13">
        <f t="shared" si="8"/>
        <v>13500000</v>
      </c>
      <c r="E38" s="13">
        <f t="shared" si="9"/>
        <v>16500000</v>
      </c>
    </row>
    <row r="39" spans="1:5" ht="27" customHeight="1" x14ac:dyDescent="0.25">
      <c r="A39" s="5">
        <v>26</v>
      </c>
      <c r="B39" s="14" t="s">
        <v>57</v>
      </c>
      <c r="C39" s="12">
        <v>15000000</v>
      </c>
      <c r="D39" s="13">
        <f t="shared" si="8"/>
        <v>6750000</v>
      </c>
      <c r="E39" s="13">
        <f t="shared" si="9"/>
        <v>8250000</v>
      </c>
    </row>
    <row r="40" spans="1:5" ht="23.25" customHeight="1" x14ac:dyDescent="0.25">
      <c r="A40" s="5">
        <v>27</v>
      </c>
      <c r="B40" s="4" t="s">
        <v>23</v>
      </c>
      <c r="C40" s="8">
        <v>5000000</v>
      </c>
      <c r="D40" s="8">
        <f>C40</f>
        <v>5000000</v>
      </c>
      <c r="E40" s="8"/>
    </row>
    <row r="41" spans="1:5" ht="77.25" customHeight="1" x14ac:dyDescent="0.25">
      <c r="A41" s="26" t="s">
        <v>17</v>
      </c>
      <c r="B41" s="27"/>
      <c r="C41" s="3">
        <f>C42+C43+C44+C45+C46+C47+C48</f>
        <v>1071818313</v>
      </c>
      <c r="D41" s="15">
        <f t="shared" ref="D41:E41" si="10">D42+D43+D44+D45+D46+D47+D48</f>
        <v>266446536.89999998</v>
      </c>
      <c r="E41" s="15">
        <f t="shared" si="10"/>
        <v>805371776.0999999</v>
      </c>
    </row>
    <row r="42" spans="1:5" ht="34.5" customHeight="1" x14ac:dyDescent="0.25">
      <c r="A42" s="5">
        <v>28</v>
      </c>
      <c r="B42" s="14" t="s">
        <v>65</v>
      </c>
      <c r="C42" s="12">
        <v>214194920</v>
      </c>
      <c r="D42" s="12">
        <f>C42*30%</f>
        <v>64258476</v>
      </c>
      <c r="E42" s="12">
        <f>C42-D42</f>
        <v>149936444</v>
      </c>
    </row>
    <row r="43" spans="1:5" ht="34.5" customHeight="1" x14ac:dyDescent="0.25">
      <c r="A43" s="5">
        <v>29</v>
      </c>
      <c r="B43" s="14" t="s">
        <v>74</v>
      </c>
      <c r="C43" s="12">
        <v>223018120</v>
      </c>
      <c r="D43" s="13">
        <f t="shared" ref="D43:D48" si="11">C43*30%</f>
        <v>66905436</v>
      </c>
      <c r="E43" s="13">
        <f t="shared" ref="E43:E48" si="12">C43-D43</f>
        <v>156112684</v>
      </c>
    </row>
    <row r="44" spans="1:5" ht="34.5" customHeight="1" x14ac:dyDescent="0.25">
      <c r="A44" s="5">
        <v>30</v>
      </c>
      <c r="B44" s="14" t="s">
        <v>75</v>
      </c>
      <c r="C44" s="22">
        <v>151180860</v>
      </c>
      <c r="D44" s="22">
        <f t="shared" si="11"/>
        <v>45354258</v>
      </c>
      <c r="E44" s="22">
        <f t="shared" si="12"/>
        <v>105826602</v>
      </c>
    </row>
    <row r="45" spans="1:5" ht="34.5" customHeight="1" x14ac:dyDescent="0.25">
      <c r="A45" s="5">
        <v>31</v>
      </c>
      <c r="B45" s="14" t="s">
        <v>66</v>
      </c>
      <c r="C45" s="12">
        <v>75711769</v>
      </c>
      <c r="D45" s="13">
        <f t="shared" si="11"/>
        <v>22713530.699999999</v>
      </c>
      <c r="E45" s="13">
        <f t="shared" si="12"/>
        <v>52998238.299999997</v>
      </c>
    </row>
    <row r="46" spans="1:5" ht="34.5" customHeight="1" x14ac:dyDescent="0.25">
      <c r="A46" s="5">
        <v>32</v>
      </c>
      <c r="B46" s="14" t="s">
        <v>67</v>
      </c>
      <c r="C46" s="12">
        <v>57504405</v>
      </c>
      <c r="D46" s="13">
        <f t="shared" si="11"/>
        <v>17251321.5</v>
      </c>
      <c r="E46" s="13">
        <f t="shared" si="12"/>
        <v>40253083.5</v>
      </c>
    </row>
    <row r="47" spans="1:5" ht="34.5" customHeight="1" x14ac:dyDescent="0.25">
      <c r="A47" s="5">
        <v>33</v>
      </c>
      <c r="B47" s="14" t="s">
        <v>71</v>
      </c>
      <c r="C47" s="13">
        <f>E47</f>
        <v>183663190</v>
      </c>
      <c r="D47" s="13"/>
      <c r="E47" s="13">
        <v>183663190</v>
      </c>
    </row>
    <row r="48" spans="1:5" ht="34.5" customHeight="1" x14ac:dyDescent="0.25">
      <c r="A48" s="5">
        <v>34</v>
      </c>
      <c r="B48" s="14" t="s">
        <v>68</v>
      </c>
      <c r="C48" s="12">
        <v>166545049</v>
      </c>
      <c r="D48" s="13">
        <f t="shared" si="11"/>
        <v>49963514.699999996</v>
      </c>
      <c r="E48" s="13">
        <f t="shared" si="12"/>
        <v>116581534.30000001</v>
      </c>
    </row>
    <row r="49" spans="1:5" ht="60.75" customHeight="1" x14ac:dyDescent="0.25">
      <c r="A49" s="30" t="s">
        <v>18</v>
      </c>
      <c r="B49" s="30"/>
      <c r="C49" s="3">
        <f>C50+C51+C52+C53+C54+C55+C56+C57+C58+C59+C60+C61+C62+C63+C64+C65+C66+C67</f>
        <v>2708201450</v>
      </c>
      <c r="D49" s="15">
        <f t="shared" ref="D49:E49" si="13">D50+D51+D52+D53+D54+D55+D56+D57+D58+D59+D60+D61+D62+D63+D64+D65+D66+D67</f>
        <v>1218690652.5</v>
      </c>
      <c r="E49" s="15">
        <f t="shared" si="13"/>
        <v>1489510797.5</v>
      </c>
    </row>
    <row r="50" spans="1:5" ht="51" customHeight="1" x14ac:dyDescent="0.25">
      <c r="A50" s="5">
        <v>35</v>
      </c>
      <c r="B50" s="14" t="s">
        <v>27</v>
      </c>
      <c r="C50" s="17">
        <v>156689710</v>
      </c>
      <c r="D50" s="8">
        <f>C50*45%</f>
        <v>70510369.5</v>
      </c>
      <c r="E50" s="8">
        <f>C50-D50</f>
        <v>86179340.5</v>
      </c>
    </row>
    <row r="51" spans="1:5" ht="50.25" customHeight="1" x14ac:dyDescent="0.25">
      <c r="A51" s="5">
        <v>36</v>
      </c>
      <c r="B51" s="14" t="s">
        <v>28</v>
      </c>
      <c r="C51" s="17">
        <v>144307010</v>
      </c>
      <c r="D51" s="13">
        <f t="shared" ref="D51:D67" si="14">C51*45%</f>
        <v>64938154.5</v>
      </c>
      <c r="E51" s="13">
        <f t="shared" ref="E51:E67" si="15">C51-D51</f>
        <v>79368855.5</v>
      </c>
    </row>
    <row r="52" spans="1:5" ht="72.75" customHeight="1" x14ac:dyDescent="0.25">
      <c r="A52" s="5">
        <v>37</v>
      </c>
      <c r="B52" s="14" t="s">
        <v>29</v>
      </c>
      <c r="C52" s="17">
        <v>207858530</v>
      </c>
      <c r="D52" s="13">
        <f t="shared" si="14"/>
        <v>93536338.5</v>
      </c>
      <c r="E52" s="13">
        <f t="shared" si="15"/>
        <v>114322191.5</v>
      </c>
    </row>
    <row r="53" spans="1:5" ht="54" customHeight="1" x14ac:dyDescent="0.25">
      <c r="A53" s="5">
        <v>38</v>
      </c>
      <c r="B53" s="14" t="s">
        <v>30</v>
      </c>
      <c r="C53" s="17">
        <v>22352640</v>
      </c>
      <c r="D53" s="13">
        <f t="shared" si="14"/>
        <v>10058688</v>
      </c>
      <c r="E53" s="13">
        <f t="shared" si="15"/>
        <v>12293952</v>
      </c>
    </row>
    <row r="54" spans="1:5" ht="48" customHeight="1" x14ac:dyDescent="0.25">
      <c r="A54" s="5">
        <v>39</v>
      </c>
      <c r="B54" s="14" t="s">
        <v>31</v>
      </c>
      <c r="C54" s="17">
        <v>29758670</v>
      </c>
      <c r="D54" s="13">
        <f t="shared" si="14"/>
        <v>13391401.5</v>
      </c>
      <c r="E54" s="13">
        <f t="shared" si="15"/>
        <v>16367268.5</v>
      </c>
    </row>
    <row r="55" spans="1:5" ht="39.75" customHeight="1" x14ac:dyDescent="0.25">
      <c r="A55" s="5">
        <v>40</v>
      </c>
      <c r="B55" s="14" t="s">
        <v>32</v>
      </c>
      <c r="C55" s="17">
        <v>55710220</v>
      </c>
      <c r="D55" s="13">
        <f t="shared" si="14"/>
        <v>25069599</v>
      </c>
      <c r="E55" s="13">
        <f t="shared" si="15"/>
        <v>30640621</v>
      </c>
    </row>
    <row r="56" spans="1:5" ht="36.75" customHeight="1" x14ac:dyDescent="0.25">
      <c r="A56" s="5">
        <v>41</v>
      </c>
      <c r="B56" s="14" t="s">
        <v>3</v>
      </c>
      <c r="C56" s="17">
        <v>163042990</v>
      </c>
      <c r="D56" s="13">
        <f t="shared" si="14"/>
        <v>73369345.5</v>
      </c>
      <c r="E56" s="13">
        <f t="shared" si="15"/>
        <v>89673644.5</v>
      </c>
    </row>
    <row r="57" spans="1:5" ht="33.75" customHeight="1" x14ac:dyDescent="0.25">
      <c r="A57" s="5">
        <v>42</v>
      </c>
      <c r="B57" s="14" t="s">
        <v>2</v>
      </c>
      <c r="C57" s="17">
        <v>156320300</v>
      </c>
      <c r="D57" s="13">
        <f t="shared" si="14"/>
        <v>70344135</v>
      </c>
      <c r="E57" s="13">
        <f t="shared" si="15"/>
        <v>85976165</v>
      </c>
    </row>
    <row r="58" spans="1:5" ht="108.75" customHeight="1" x14ac:dyDescent="0.25">
      <c r="A58" s="5">
        <v>43</v>
      </c>
      <c r="B58" s="14" t="s">
        <v>33</v>
      </c>
      <c r="C58" s="17">
        <v>90000000</v>
      </c>
      <c r="D58" s="13">
        <f t="shared" si="14"/>
        <v>40500000</v>
      </c>
      <c r="E58" s="13">
        <f t="shared" si="15"/>
        <v>49500000</v>
      </c>
    </row>
    <row r="59" spans="1:5" ht="48" customHeight="1" x14ac:dyDescent="0.25">
      <c r="A59" s="5">
        <v>44</v>
      </c>
      <c r="B59" s="14" t="s">
        <v>34</v>
      </c>
      <c r="C59" s="17">
        <v>87443270</v>
      </c>
      <c r="D59" s="13">
        <f t="shared" si="14"/>
        <v>39349471.5</v>
      </c>
      <c r="E59" s="13">
        <f t="shared" si="15"/>
        <v>48093798.5</v>
      </c>
    </row>
    <row r="60" spans="1:5" ht="37.5" customHeight="1" x14ac:dyDescent="0.25">
      <c r="A60" s="5">
        <v>45</v>
      </c>
      <c r="B60" s="14" t="s">
        <v>35</v>
      </c>
      <c r="C60" s="17">
        <v>160000000</v>
      </c>
      <c r="D60" s="13">
        <f t="shared" si="14"/>
        <v>72000000</v>
      </c>
      <c r="E60" s="13">
        <f t="shared" si="15"/>
        <v>88000000</v>
      </c>
    </row>
    <row r="61" spans="1:5" ht="51.75" customHeight="1" x14ac:dyDescent="0.25">
      <c r="A61" s="5">
        <v>46</v>
      </c>
      <c r="B61" s="14" t="s">
        <v>36</v>
      </c>
      <c r="C61" s="17">
        <v>425000000</v>
      </c>
      <c r="D61" s="13">
        <f t="shared" si="14"/>
        <v>191250000</v>
      </c>
      <c r="E61" s="13">
        <f t="shared" si="15"/>
        <v>233750000</v>
      </c>
    </row>
    <row r="62" spans="1:5" ht="58.5" customHeight="1" x14ac:dyDescent="0.25">
      <c r="A62" s="5">
        <v>47</v>
      </c>
      <c r="B62" s="14" t="s">
        <v>37</v>
      </c>
      <c r="C62" s="17">
        <v>200000000</v>
      </c>
      <c r="D62" s="13">
        <f t="shared" si="14"/>
        <v>90000000</v>
      </c>
      <c r="E62" s="13">
        <f t="shared" si="15"/>
        <v>110000000</v>
      </c>
    </row>
    <row r="63" spans="1:5" ht="45" customHeight="1" x14ac:dyDescent="0.25">
      <c r="A63" s="5">
        <v>48</v>
      </c>
      <c r="B63" s="14" t="s">
        <v>38</v>
      </c>
      <c r="C63" s="17">
        <v>150000000</v>
      </c>
      <c r="D63" s="13">
        <f t="shared" si="14"/>
        <v>67500000</v>
      </c>
      <c r="E63" s="13">
        <f t="shared" si="15"/>
        <v>82500000</v>
      </c>
    </row>
    <row r="64" spans="1:5" ht="31.5" customHeight="1" x14ac:dyDescent="0.25">
      <c r="A64" s="5">
        <v>49</v>
      </c>
      <c r="B64" s="14" t="s">
        <v>39</v>
      </c>
      <c r="C64" s="17">
        <v>40000000</v>
      </c>
      <c r="D64" s="13">
        <f t="shared" si="14"/>
        <v>18000000</v>
      </c>
      <c r="E64" s="13">
        <f t="shared" si="15"/>
        <v>22000000</v>
      </c>
    </row>
    <row r="65" spans="1:5" ht="54" customHeight="1" x14ac:dyDescent="0.25">
      <c r="A65" s="5">
        <v>50</v>
      </c>
      <c r="B65" s="14" t="s">
        <v>40</v>
      </c>
      <c r="C65" s="17">
        <v>30000000</v>
      </c>
      <c r="D65" s="13">
        <f t="shared" si="14"/>
        <v>13500000</v>
      </c>
      <c r="E65" s="13">
        <f t="shared" si="15"/>
        <v>16500000</v>
      </c>
    </row>
    <row r="66" spans="1:5" ht="52.5" customHeight="1" x14ac:dyDescent="0.25">
      <c r="A66" s="5">
        <v>51</v>
      </c>
      <c r="B66" s="14" t="s">
        <v>41</v>
      </c>
      <c r="C66" s="17">
        <v>30000000</v>
      </c>
      <c r="D66" s="13">
        <f t="shared" si="14"/>
        <v>13500000</v>
      </c>
      <c r="E66" s="13">
        <f t="shared" si="15"/>
        <v>16500000</v>
      </c>
    </row>
    <row r="67" spans="1:5" ht="48" customHeight="1" x14ac:dyDescent="0.25">
      <c r="A67" s="5">
        <v>52</v>
      </c>
      <c r="B67" s="14" t="s">
        <v>42</v>
      </c>
      <c r="C67" s="17">
        <v>559718110</v>
      </c>
      <c r="D67" s="13">
        <f t="shared" si="14"/>
        <v>251873149.5</v>
      </c>
      <c r="E67" s="13">
        <f t="shared" si="15"/>
        <v>307844960.5</v>
      </c>
    </row>
    <row r="68" spans="1:5" ht="35.25" customHeight="1" x14ac:dyDescent="0.25">
      <c r="A68" s="26" t="s">
        <v>19</v>
      </c>
      <c r="B68" s="27"/>
      <c r="C68" s="3">
        <f>C69+C70+C71+C72</f>
        <v>640086480</v>
      </c>
      <c r="D68" s="15">
        <f t="shared" ref="D68:E68" si="16">D69+D70+D71+D72</f>
        <v>217731934</v>
      </c>
      <c r="E68" s="15">
        <f t="shared" si="16"/>
        <v>422354546</v>
      </c>
    </row>
    <row r="69" spans="1:5" ht="31.5" customHeight="1" x14ac:dyDescent="0.25">
      <c r="A69" s="5">
        <v>53</v>
      </c>
      <c r="B69" s="4" t="s">
        <v>69</v>
      </c>
      <c r="C69" s="8">
        <v>473026580</v>
      </c>
      <c r="D69" s="8">
        <f>C69*30%</f>
        <v>141907974</v>
      </c>
      <c r="E69" s="8">
        <f>C69-D69</f>
        <v>331118606</v>
      </c>
    </row>
    <row r="70" spans="1:5" ht="36.75" customHeight="1" x14ac:dyDescent="0.25">
      <c r="A70" s="5">
        <v>54</v>
      </c>
      <c r="B70" s="4" t="s">
        <v>24</v>
      </c>
      <c r="C70" s="8">
        <v>5000000</v>
      </c>
      <c r="D70" s="8">
        <f>C70</f>
        <v>5000000</v>
      </c>
      <c r="E70" s="8"/>
    </row>
    <row r="71" spans="1:5" ht="54.75" customHeight="1" x14ac:dyDescent="0.25">
      <c r="A71" s="5">
        <v>55</v>
      </c>
      <c r="B71" s="14" t="s">
        <v>70</v>
      </c>
      <c r="C71" s="8">
        <v>152059900</v>
      </c>
      <c r="D71" s="8">
        <f>C71*40%</f>
        <v>60823960</v>
      </c>
      <c r="E71" s="8">
        <f>C71-D71</f>
        <v>91235940</v>
      </c>
    </row>
    <row r="72" spans="1:5" ht="36.75" customHeight="1" x14ac:dyDescent="0.25">
      <c r="A72" s="5">
        <v>56</v>
      </c>
      <c r="B72" s="4" t="s">
        <v>25</v>
      </c>
      <c r="C72" s="8">
        <v>10000000</v>
      </c>
      <c r="D72" s="8">
        <v>10000000</v>
      </c>
      <c r="E72" s="8"/>
    </row>
    <row r="73" spans="1:5" ht="37.5" customHeight="1" x14ac:dyDescent="0.25">
      <c r="A73" s="26" t="s">
        <v>20</v>
      </c>
      <c r="B73" s="27"/>
      <c r="C73" s="3">
        <f>C74</f>
        <v>190281890</v>
      </c>
      <c r="D73" s="3">
        <f t="shared" ref="D73:E73" si="17">D74</f>
        <v>28362960</v>
      </c>
      <c r="E73" s="3">
        <f t="shared" si="17"/>
        <v>161918930</v>
      </c>
    </row>
    <row r="74" spans="1:5" ht="34.5" customHeight="1" x14ac:dyDescent="0.25">
      <c r="A74" s="5">
        <v>57</v>
      </c>
      <c r="B74" s="4" t="s">
        <v>1</v>
      </c>
      <c r="C74" s="8">
        <v>190281890</v>
      </c>
      <c r="D74" s="8">
        <v>28362960</v>
      </c>
      <c r="E74" s="8">
        <f>C74-D74</f>
        <v>161918930</v>
      </c>
    </row>
    <row r="75" spans="1:5" ht="29.25" customHeight="1" x14ac:dyDescent="0.25">
      <c r="A75" s="26" t="s">
        <v>21</v>
      </c>
      <c r="B75" s="27"/>
      <c r="C75" s="3">
        <f t="shared" ref="C75:E75" si="18">C76</f>
        <v>600000</v>
      </c>
      <c r="D75" s="3">
        <f t="shared" si="18"/>
        <v>600000</v>
      </c>
      <c r="E75" s="3">
        <f t="shared" si="18"/>
        <v>0</v>
      </c>
    </row>
    <row r="76" spans="1:5" ht="24.75" customHeight="1" x14ac:dyDescent="0.25">
      <c r="A76" s="5">
        <v>58</v>
      </c>
      <c r="B76" s="4" t="s">
        <v>5</v>
      </c>
      <c r="C76" s="8">
        <v>600000</v>
      </c>
      <c r="D76" s="8">
        <f>C76</f>
        <v>600000</v>
      </c>
      <c r="E76" s="8"/>
    </row>
    <row r="77" spans="1:5" ht="31.5" customHeight="1" x14ac:dyDescent="0.25">
      <c r="A77" s="28" t="s">
        <v>11</v>
      </c>
      <c r="B77" s="29"/>
      <c r="C77" s="3">
        <f>C75+C73+C68+C49+C41+C24+C16+C14+C10</f>
        <v>5750684393</v>
      </c>
      <c r="D77" s="15">
        <f>D75+D73+D68+D49+D41+D24+D16+D14+D10</f>
        <v>2094675123.4000001</v>
      </c>
      <c r="E77" s="15">
        <f>E75+E73+E68+E49+E41+E24+E16+E14+E10</f>
        <v>3656009269.5999999</v>
      </c>
    </row>
  </sheetData>
  <mergeCells count="16">
    <mergeCell ref="A7:E7"/>
    <mergeCell ref="C8:C9"/>
    <mergeCell ref="A75:B75"/>
    <mergeCell ref="A77:B77"/>
    <mergeCell ref="A49:B49"/>
    <mergeCell ref="A68:B68"/>
    <mergeCell ref="A73:B73"/>
    <mergeCell ref="A41:B41"/>
    <mergeCell ref="A24:B24"/>
    <mergeCell ref="A10:B10"/>
    <mergeCell ref="A13"/>
    <mergeCell ref="A14:B14"/>
    <mergeCell ref="A16:B16"/>
    <mergeCell ref="A8:A9"/>
    <mergeCell ref="B8:B9"/>
    <mergeCell ref="D8:E8"/>
  </mergeCells>
  <pageMargins left="1.17" right="0.15748031496062992" top="0.19685039370078741" bottom="0.15748031496062992" header="0.23622047244094491" footer="0.15748031496062992"/>
  <pageSetup paperSize="8" scale="7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2023-08-31T12:38:44Z</cp:lastPrinted>
  <dcterms:created xsi:type="dcterms:W3CDTF">2016-11-12T09:25:07Z</dcterms:created>
  <dcterms:modified xsi:type="dcterms:W3CDTF">2023-08-31T12:44:32Z</dcterms:modified>
</cp:coreProperties>
</file>