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30" tabRatio="456"/>
  </bookViews>
  <sheets>
    <sheet name="hav.3" sheetId="33" r:id="rId1"/>
    <sheet name="hav.3-1.1" sheetId="29" r:id="rId2"/>
    <sheet name="hav.3-1.1.1" sheetId="31" r:id="rId3"/>
    <sheet name="hav.3-1.1.1.1" sheetId="32" r:id="rId4"/>
  </sheets>
  <definedNames>
    <definedName name="BOP">#REF!</definedName>
    <definedName name="BOPfoot">#REF!</definedName>
    <definedName name="DebtCG">#REF!</definedName>
    <definedName name="DebtGG">#REF!</definedName>
    <definedName name="MonExo">#REF!</definedName>
    <definedName name="MonGrow">#REF!</definedName>
    <definedName name="_xlnm.Print_Area" localSheetId="0">hav.3!$A$1:$B$69</definedName>
    <definedName name="_xlnm.Print_Titles" localSheetId="0">hav.3!$5:$5</definedName>
    <definedName name="_xlnm.Print_Titles" localSheetId="1">'hav.3-1.1'!$6:$8</definedName>
    <definedName name="_xlnm.Print_Titles" localSheetId="2">'hav.3-1.1.1'!$5:$7</definedName>
    <definedName name="RealExo">#REF!</definedName>
    <definedName name="RealPercent">#REF!</definedName>
    <definedName name="Table_2._Turkey__Exogenous_assumptions">#REF!</definedName>
    <definedName name="vlom">#REF!</definedName>
    <definedName name="Z_248BE2BA_E445_11D3_BFE0_00003960F508_.wvu.Cols">#REF!</definedName>
  </definedNames>
  <calcPr calcId="144525"/>
  <customWorkbookViews>
    <customWorkbookView name="User - Personal View" guid="{8657F7B9-B475-474C-AFC3-99318488A4D6}" mergeInterval="0" personalView="1" maximized="1" xWindow="1" yWindow="1" windowWidth="1362" windowHeight="538" activeSheetId="1"/>
    <customWorkbookView name="Hetum Hamamtshyan - Personal View" guid="{AADB9AFB-F816-4C9A-AC96-303E4C303F97}" mergeInterval="0" personalView="1" maximized="1" xWindow="-8" yWindow="-8" windowWidth="1936" windowHeight="1056" activeSheetId="1"/>
    <customWorkbookView name="Armine Varshamyan - Personal View" guid="{E3E754D0-3558-435F-8F3A-F79DE5FEDC58}" mergeInterval="0" personalView="1" maximized="1" windowWidth="1916" windowHeight="854" activeSheetId="1"/>
    <customWorkbookView name="Alisa Adamyan - Personal View" guid="{8B101C46-0B85-42DF-8303-F7EEC09FC7DC}" mergeInterval="0" personalView="1" maximized="1" xWindow="-8" yWindow="-8" windowWidth="1936" windowHeight="1056" activeSheetId="1"/>
    <customWorkbookView name="Narek Karapetyan - Personal View" guid="{F9F8E561-773D-436C-BAF7-26537FCAA36D}" mergeInterval="0" personalView="1" maximized="1" xWindow="-8" yWindow="-8" windowWidth="1936" windowHeight="1096" activeSheetId="1"/>
    <customWorkbookView name="Haykuhi Kamendatyan - Personal View" guid="{91DAA1B8-3B54-4756-95BF-A0A50DD34341}" mergeInterval="0" personalView="1" maximized="1" windowWidth="1916" windowHeight="854" activeSheetId="1"/>
    <customWorkbookView name="Vardan Avetisyan - Personal View" guid="{4669A452-B49C-4E66-BCF4-3205BEE853C9}" mergeInterval="0" personalView="1" maximized="1" xWindow="-8" yWindow="-8" windowWidth="1936" windowHeight="1056" activeSheetId="1"/>
    <customWorkbookView name="Karine Khojabekyan - Personal View" guid="{7469E0C4-BD01-4D82-8CD8-2BE69DDFAFC4}" mergeInterval="0" personalView="1" maximized="1" xWindow="-8" yWindow="-8" windowWidth="1936" windowHeight="1056" activeSheetId="1" showComments="commIndAndComment"/>
    <customWorkbookView name="Arusyak Hovhannisyan - Personal View" guid="{B2606A4C-0495-454B-9701-76462D908775}" mergeInterval="0" personalView="1" maximized="1" xWindow="-8" yWindow="-8" windowWidth="1936" windowHeight="1056" activeSheetId="1"/>
    <customWorkbookView name="Arpenik Sahradyan - Personal View" guid="{B94B30F3-DE1F-4165-A1D0-FABD9540F864}" mergeInterval="0" personalView="1" maximized="1" xWindow="-8" yWindow="-8" windowWidth="1936" windowHeight="1056" activeSheetId="1"/>
    <customWorkbookView name="Anna Ohanyan - Personal View" guid="{92EEC42E-1C74-4494-BC49-F691EC370531}" mergeInterval="0" personalView="1" maximized="1" windowWidth="1436" windowHeight="684" activeSheetId="1"/>
    <customWorkbookView name="Elena Khachatryan - Personal View" guid="{385B8621-E377-4D3B-BA8C-35A588A9E796}" mergeInterval="0" personalView="1" maximized="1" xWindow="-8" yWindow="-8" windowWidth="1936" windowHeight="1056" activeSheetId="1"/>
    <customWorkbookView name="Evelina Grigoryan - Personal View" guid="{8A7A5373-3D1E-4AAE-95E1-81F24AA6DF91}" mergeInterval="0" personalView="1" maximized="1" xWindow="-8" yWindow="-8" windowWidth="1936" windowHeight="1056" activeSheetId="1"/>
    <customWorkbookView name="Angelina Atayan - Personal View" guid="{C63B5708-9D70-4A3B-B0E6-91FD62F7678E}" mergeInterval="0" personalView="1" maximized="1" windowWidth="1677" windowHeight="744" activeSheetId="1"/>
    <customWorkbookView name="Anahit _ Arakelyan - Личное представление" guid="{AEC5960C-49E1-49D8-A4C7-A9E2D72EE17A}" mergeInterval="0" personalView="1" xWindow="75" yWindow="75" windowWidth="1739" windowHeight="924" activeSheetId="1"/>
    <customWorkbookView name="Gayane Osipyan - Personal View" guid="{B7A2E55C-11BC-49BF-8E6C-8C9B29F452A4}" mergeInterval="0" personalView="1" maximized="1" xWindow="-8" yWindow="-8" windowWidth="1376" windowHeight="744" activeSheetId="1" showComments="commIndAndComment"/>
    <customWorkbookView name="Ani Mirzoyan - Personal View" guid="{C54F9C0E-39F6-41BE-ACA3-D66F274E6229}" mergeInterval="0" personalView="1" maximized="1" xWindow="-8" yWindow="-8" windowWidth="1936" windowHeight="1056" activeSheetId="1"/>
    <customWorkbookView name="Marine Madoyan - Personal View" guid="{C562CE11-08BA-4A6C-B921-89D1A80BC914}" mergeInterval="0" personalView="1" maximized="1" xWindow="-8" yWindow="-8" windowWidth="1936" windowHeight="1056" activeSheetId="1"/>
    <customWorkbookView name="Vilson Kyatikyan - Personal View" guid="{21DB41A6-7B52-4642-8966-36BA14DED82E}" mergeInterval="0" personalView="1" xWindow="2" windowWidth="1918" windowHeight="1040" activeSheetId="1"/>
    <customWorkbookView name="Hakob Deghoyan - Personal View" guid="{B5B2E58C-80A7-4938-ADFD-65719DAFEFB2}" mergeInterval="0" personalView="1" maximized="1" xWindow="-8" yWindow="-8" windowWidth="1936" windowHeight="1056" activeSheetId="1"/>
    <customWorkbookView name="Naira Apyan - Personal View" guid="{0F095AE5-4E5E-4B81-B717-BA955D87E8C5}" mergeInterval="0" personalView="1" xWindow="9" yWindow="28" windowWidth="940" windowHeight="720" activeSheetId="1"/>
    <customWorkbookView name="Ruzanna Gabrielyan - Personal View" guid="{7DC48BE1-46DF-4852-90F0-C5EC3EE8E64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B19" i="33" l="1"/>
  <c r="B59" i="33"/>
  <c r="B20" i="33" l="1"/>
  <c r="E42" i="29"/>
  <c r="E36" i="29"/>
  <c r="E30" i="29"/>
  <c r="E17" i="29"/>
  <c r="E109" i="29"/>
  <c r="B48" i="33" l="1"/>
  <c r="D78" i="31" l="1"/>
  <c r="F77" i="31"/>
  <c r="E77" i="31"/>
  <c r="E76" i="31"/>
  <c r="D74" i="31"/>
  <c r="D72" i="31"/>
  <c r="D69" i="31"/>
  <c r="F68" i="31"/>
  <c r="D68" i="31" s="1"/>
  <c r="E68" i="31"/>
  <c r="E67" i="31" s="1"/>
  <c r="D65" i="31"/>
  <c r="D63" i="31"/>
  <c r="D61" i="31"/>
  <c r="F60" i="31"/>
  <c r="F59" i="31" s="1"/>
  <c r="F58" i="31" s="1"/>
  <c r="F54" i="31" s="1"/>
  <c r="F56" i="31" s="1"/>
  <c r="E60" i="31"/>
  <c r="D57" i="31"/>
  <c r="D55" i="31"/>
  <c r="D53" i="31"/>
  <c r="F52" i="31"/>
  <c r="E52" i="31"/>
  <c r="E51" i="31" s="1"/>
  <c r="D49" i="31"/>
  <c r="D47" i="31"/>
  <c r="D44" i="31"/>
  <c r="F43" i="31"/>
  <c r="F42" i="31" s="1"/>
  <c r="F41" i="31" s="1"/>
  <c r="F37" i="31" s="1"/>
  <c r="F39" i="31" s="1"/>
  <c r="E43" i="31"/>
  <c r="E42" i="31" s="1"/>
  <c r="D40" i="31"/>
  <c r="D38" i="31"/>
  <c r="D36" i="31"/>
  <c r="F35" i="31"/>
  <c r="E35" i="31"/>
  <c r="E34" i="31" s="1"/>
  <c r="D32" i="31"/>
  <c r="D30" i="31"/>
  <c r="D28" i="31"/>
  <c r="F27" i="31"/>
  <c r="F26" i="31" s="1"/>
  <c r="F25" i="31" s="1"/>
  <c r="F21" i="31" s="1"/>
  <c r="E27" i="31"/>
  <c r="E26" i="31" s="1"/>
  <c r="D27" i="31"/>
  <c r="D24" i="31"/>
  <c r="D22" i="31"/>
  <c r="D19" i="31"/>
  <c r="F18" i="31"/>
  <c r="F17" i="31" s="1"/>
  <c r="F16" i="31" s="1"/>
  <c r="F12" i="31" s="1"/>
  <c r="F14" i="31" s="1"/>
  <c r="E18" i="31"/>
  <c r="D15" i="31"/>
  <c r="D13" i="31"/>
  <c r="E103" i="29"/>
  <c r="E23" i="29"/>
  <c r="E10" i="29"/>
  <c r="D52" i="31" l="1"/>
  <c r="F11" i="31"/>
  <c r="F67" i="31"/>
  <c r="F66" i="31" s="1"/>
  <c r="F62" i="31" s="1"/>
  <c r="F64" i="31" s="1"/>
  <c r="F51" i="31"/>
  <c r="F50" i="31" s="1"/>
  <c r="F46" i="31" s="1"/>
  <c r="F48" i="31" s="1"/>
  <c r="D77" i="31"/>
  <c r="D43" i="31"/>
  <c r="F23" i="31"/>
  <c r="E75" i="31"/>
  <c r="D18" i="31"/>
  <c r="E17" i="31"/>
  <c r="D35" i="31"/>
  <c r="F34" i="31"/>
  <c r="F33" i="31" s="1"/>
  <c r="F29" i="31" s="1"/>
  <c r="F31" i="31" s="1"/>
  <c r="E41" i="31"/>
  <c r="D42" i="31"/>
  <c r="E50" i="31"/>
  <c r="E66" i="31"/>
  <c r="D60" i="31"/>
  <c r="E59" i="31"/>
  <c r="E25" i="31"/>
  <c r="D26" i="31"/>
  <c r="E33" i="31"/>
  <c r="F76" i="31"/>
  <c r="F75" i="31" s="1"/>
  <c r="F71" i="31" s="1"/>
  <c r="D67" i="31" l="1"/>
  <c r="F45" i="31"/>
  <c r="D51" i="31"/>
  <c r="D34" i="31"/>
  <c r="D76" i="31"/>
  <c r="E37" i="31"/>
  <c r="D41" i="31"/>
  <c r="F20" i="31"/>
  <c r="D50" i="31"/>
  <c r="E46" i="31"/>
  <c r="E16" i="31"/>
  <c r="D17" i="31"/>
  <c r="F70" i="31"/>
  <c r="F73" i="31"/>
  <c r="E21" i="31"/>
  <c r="D25" i="31"/>
  <c r="E29" i="31"/>
  <c r="D33" i="31"/>
  <c r="E58" i="31"/>
  <c r="D59" i="31"/>
  <c r="D66" i="31"/>
  <c r="E62" i="31"/>
  <c r="E71" i="31"/>
  <c r="D75" i="31"/>
  <c r="B52" i="33"/>
  <c r="E31" i="31" l="1"/>
  <c r="D31" i="31" s="1"/>
  <c r="D29" i="31"/>
  <c r="E65" i="29" s="1"/>
  <c r="F10" i="31"/>
  <c r="F8" i="31" s="1"/>
  <c r="E70" i="31"/>
  <c r="D70" i="31" s="1"/>
  <c r="E73" i="31"/>
  <c r="D73" i="31" s="1"/>
  <c r="D71" i="31"/>
  <c r="E98" i="29" s="1"/>
  <c r="E95" i="29" s="1"/>
  <c r="E54" i="31"/>
  <c r="D58" i="31"/>
  <c r="E23" i="31"/>
  <c r="D23" i="31" s="1"/>
  <c r="D21" i="31"/>
  <c r="E61" i="29" s="1"/>
  <c r="E20" i="31"/>
  <c r="D20" i="31" s="1"/>
  <c r="E12" i="31"/>
  <c r="D16" i="31"/>
  <c r="D62" i="31"/>
  <c r="E85" i="29" s="1"/>
  <c r="E64" i="31"/>
  <c r="D64" i="31" s="1"/>
  <c r="D46" i="31"/>
  <c r="E77" i="29" s="1"/>
  <c r="E48" i="31"/>
  <c r="D48" i="31" s="1"/>
  <c r="E39" i="31"/>
  <c r="D39" i="31" s="1"/>
  <c r="D37" i="31"/>
  <c r="E69" i="29" s="1"/>
  <c r="B67" i="33"/>
  <c r="B64" i="33"/>
  <c r="B60" i="33"/>
  <c r="B56" i="33"/>
  <c r="B46" i="33"/>
  <c r="B42" i="33"/>
  <c r="B24" i="33"/>
  <c r="B13" i="33"/>
  <c r="E57" i="29" l="1"/>
  <c r="B12" i="33"/>
  <c r="B57" i="33"/>
  <c r="B63" i="33"/>
  <c r="E11" i="31"/>
  <c r="E14" i="31"/>
  <c r="D14" i="31" s="1"/>
  <c r="D12" i="31"/>
  <c r="E53" i="29" s="1"/>
  <c r="E49" i="29" s="1"/>
  <c r="E56" i="31"/>
  <c r="D56" i="31" s="1"/>
  <c r="D54" i="31"/>
  <c r="E81" i="29" s="1"/>
  <c r="E45" i="31"/>
  <c r="D45" i="31" s="1"/>
  <c r="B17" i="33"/>
  <c r="B54" i="33" l="1"/>
  <c r="B44" i="33" s="1"/>
  <c r="B10" i="33"/>
  <c r="D11" i="31"/>
  <c r="E10" i="31"/>
  <c r="B8" i="33" l="1"/>
  <c r="D10" i="31"/>
  <c r="E8" i="31"/>
  <c r="D8" i="31" s="1"/>
  <c r="B6" i="33" l="1"/>
  <c r="D17" i="32"/>
  <c r="D16" i="32" s="1"/>
  <c r="D15" i="32" s="1"/>
  <c r="D11" i="32" s="1"/>
  <c r="D10" i="32" l="1"/>
  <c r="D9" i="32" s="1"/>
  <c r="E90" i="29" s="1"/>
  <c r="E73" i="29" s="1"/>
  <c r="E8" i="29" s="1"/>
  <c r="D13" i="32"/>
  <c r="D7" i="32" l="1"/>
</calcChain>
</file>

<file path=xl/sharedStrings.xml><?xml version="1.0" encoding="utf-8"?>
<sst xmlns="http://schemas.openxmlformats.org/spreadsheetml/2006/main" count="281" uniqueCount="164">
  <si>
    <t xml:space="preserve">  ԸՆԴԱՄԵՆԸ</t>
  </si>
  <si>
    <t>Պետական  բյուջեի  դեֆիցիտի ֆինանսավորման աղբյուրներն ու դրանց տարրերի անվանումները</t>
  </si>
  <si>
    <t>այդ թվում՝</t>
  </si>
  <si>
    <t>ՀՀ ֆինանսների նախարարություն</t>
  </si>
  <si>
    <t>հազար դրամ</t>
  </si>
  <si>
    <t>ՀԱՎԵԼՎԱԾ N 3</t>
  </si>
  <si>
    <t>Ա.Ներքին աղբյուրներ-ընդամենը</t>
  </si>
  <si>
    <t>1. Փոխառու զուտ միջոցներ</t>
  </si>
  <si>
    <t>1.1. Արժեթղթերի (բացառությամբ բաժնետոմսերի և կապիտալում այլ մասնակցության) թողարկումից և տեղաբաշխումից զուտ մուտքեր</t>
  </si>
  <si>
    <t>որից`</t>
  </si>
  <si>
    <t>գանձապետական պարտատոմսեր</t>
  </si>
  <si>
    <t xml:space="preserve">մուրհակների մարում </t>
  </si>
  <si>
    <t>2. Ֆինանսական զուտ ակտիվներ</t>
  </si>
  <si>
    <t>2.3. Ելքերի ֆինանսավորմանն ուղղվող պետական բյուջեի տարեսկզբի ազատ մնացորդի միջոցներ</t>
  </si>
  <si>
    <t>2.4. Վարկերի և փոխատվությունների տրամադրում</t>
  </si>
  <si>
    <t>2.5. Տրամադրված վարկերի և փոխատվությունների վերադարձից մուտքեր</t>
  </si>
  <si>
    <t>«Հայկական ատոմակայան»  ՓԲԸ</t>
  </si>
  <si>
    <t>«Բարձրավոլտ էլեկտրական ցանցեր» ՓԲԸ</t>
  </si>
  <si>
    <t>«Էլեկտրաէներգետիկական համակարգի օպերատոր» ՓԲԸ</t>
  </si>
  <si>
    <t>«Հայաստանի էլեկտրական ցանցեր» ՓԲԸ</t>
  </si>
  <si>
    <t>«Միջազգային էներգետիկ կորպորացիա» ՓԲԸ</t>
  </si>
  <si>
    <t>«Ակբա-Կրեդիտ Ագրիկոլ  բանկ» ՓԲԸ</t>
  </si>
  <si>
    <t>«Կարեն Դեմիրճյանի անվան մետրոպոլիտեն» ՓԲԸ</t>
  </si>
  <si>
    <t>«Ավանդների փոխհատուցումը երաշխավորող հիմնադրամ» ՓԲԸ</t>
  </si>
  <si>
    <t>«Երքաղլույս»  ՓԲԸ</t>
  </si>
  <si>
    <t>Վանաձորի բաղնիքային տնտեսություն</t>
  </si>
  <si>
    <t>ՀՀ կենտրոնական բանկից</t>
  </si>
  <si>
    <t>«Երևանի Ջերմաէլեկտրակենտրոն»  ՓԲԸ</t>
  </si>
  <si>
    <t>Վերականգնվող էներգետիկայի և էներգախնայողության, քաղաքային ջեռուցման փորձնական ծրագրեր</t>
  </si>
  <si>
    <t>Գյուղական ֆինանսավորման կառույց</t>
  </si>
  <si>
    <t>Շուկայավարման հնարավորություն ֆերմերներին ծրագիր</t>
  </si>
  <si>
    <t xml:space="preserve">«ՔոնթուրԳլոբալ  Հիդրո Կասկադ» ՓԲԸ         </t>
  </si>
  <si>
    <t>Այլ</t>
  </si>
  <si>
    <t>2.6.Այլ</t>
  </si>
  <si>
    <t>Բ. Արտաքին աղբյուրներ - ընդամենը</t>
  </si>
  <si>
    <t xml:space="preserve"> այդ թվում</t>
  </si>
  <si>
    <t>1.1. Վարկերի և փոխատվությունների ստացում</t>
  </si>
  <si>
    <t>1.2. Ստացված վարկերի և փոխատվությունների մարում</t>
  </si>
  <si>
    <t>2.Ֆինանսական զուտ ակտիվներ</t>
  </si>
  <si>
    <t>2.1.Վարկերի և փոխատվությունների տրամադրում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</si>
  <si>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</si>
  <si>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</si>
  <si>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</si>
  <si>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Միջազգային ֆինանսական կազմակերպությունների կապիտալում մասնակցության գծով ստանձնած պարտավորությունների կատարում </t>
  </si>
  <si>
    <t>Աղյուսակ N 1</t>
  </si>
  <si>
    <t>Հայաստանի Հանրապետության 2023 թվականի պետական բյուջեի դեֆիցիտի (պակասուրդի) ֆինանսավորման աղբյուրներն` ըստ առանձին տարրերի</t>
  </si>
  <si>
    <t>2023թ.</t>
  </si>
  <si>
    <t>կայունացման դեպոզիտային հաշվից համալրում</t>
  </si>
  <si>
    <t>Եվրասիական վերաապահովագրական ընկերության բաժնեմասերի ձեռքբերում</t>
  </si>
  <si>
    <t>Աղյուսակ N 1.1</t>
  </si>
  <si>
    <t>ՀՀ 2023 թվականի պետական բյուջեի ֆինանսական ակտիվների ձեռքբերումների և ներգրավված փոխառու միջոցների մարումների գծով ելքերն ըստ պետական մարմինների կողմից իրականացվող ծրագրերի և միջոցառումների` ըստ բյուջետային գլխավոր կարգադրիչների</t>
  </si>
  <si>
    <t>Ծրագրային դասիչ</t>
  </si>
  <si>
    <t>Բյուջետային գլխավոր կարգադրիչների, ծրագրերի և միջոցառումների անվանումները</t>
  </si>
  <si>
    <t xml:space="preserve">2023 թ. </t>
  </si>
  <si>
    <t>Ծրագիր</t>
  </si>
  <si>
    <t>Միջոցառում</t>
  </si>
  <si>
    <t>ԸՆԴԱՄԵՆԸ 
այդ թվում</t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</si>
  <si>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Միջպետական վարկերի տրամադրում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</si>
  <si>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Արտաքին տնտեսական աջակցության տրամադրում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</si>
  <si>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Արտաքին տնտեսական աջակցության շրջանակներում բյուջետային վարկերի տրամադրման ապահովում</t>
    </r>
  </si>
  <si>
    <t>Ֆինանսական ակտիվների կառավարման միջոցառումներ</t>
  </si>
  <si>
    <r>
      <rPr>
        <b/>
        <i/>
        <sz val="11"/>
        <rFont val="GHEA Grapalat"/>
        <family val="3"/>
      </rPr>
      <t xml:space="preserve">Միջոցառման տեսակը՝ </t>
    </r>
    <r>
      <rPr>
        <i/>
        <sz val="11"/>
        <rFont val="GHEA Grapalat"/>
        <family val="3"/>
      </rPr>
      <t xml:space="preserve">
Վարկերի տրամադրում</t>
    </r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</si>
  <si>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Ֆինանսական պարտավորությունների կատարման ծրագիր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</si>
  <si>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Պետական ֆինանսական պարտավորությունների կատարման ապահովում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</si>
  <si>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Պետական ֆինանսական պարտավորությունների պատշաճ կատարում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</si>
  <si>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Արտաքին աղբյուրներից ստացված վարկերի և փոխատվությունների մարում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</si>
  <si>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Օտարերկրյա պետություններից, միջազգային կազմակերպություններից և այլ արտաքին աղբյուրներից ստացված վարկերի և փոխատվությունների մարում</t>
    </r>
  </si>
  <si>
    <r>
      <rPr>
        <b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Վարկերի մարում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</si>
  <si>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Միջազգային ֆինանսական կազմակերպությունների կապիտալում մասնակցության գծով ստանձնած պարտավորությունների կատարում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</si>
  <si>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Միջազգային ֆինանսական կազմակերպությունների կապիտալում բաժնեմասերի ձեռքբերման գծով ՀՀ ստանձնված պարտավորությունների կատարում (Վերակառուցման և զարգացման միջազգային բանկ)</t>
    </r>
  </si>
  <si>
    <r>
      <rPr>
        <b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Բաժնեմասերի ձեռք բերում</t>
    </r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</si>
  <si>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Մուրհակների մարում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</si>
  <si>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Շրջանառության մեջ գտնվող պետական հասարակ և փոխանցելի մուրհակների մարում </t>
    </r>
  </si>
  <si>
    <r>
      <rPr>
        <b/>
        <i/>
        <sz val="11"/>
        <color indexed="8"/>
        <rFont val="GHEA Grapalat"/>
        <family val="3"/>
      </rPr>
      <t>Միջոցառման տեսակը՝</t>
    </r>
    <r>
      <rPr>
        <sz val="11"/>
        <color indexed="8"/>
        <rFont val="GHEA Grapalat"/>
        <family val="3"/>
      </rPr>
      <t xml:space="preserve">
Փոխառությունների մարում և այլ ելքեր (ներքին)</t>
    </r>
  </si>
  <si>
    <t xml:space="preserve">ՀՀ տարածքային կառավարման և ենթակառուցվածքների նախարարություն </t>
  </si>
  <si>
    <t>1040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</si>
  <si>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Կոշտ թափոնների կառավարում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</si>
  <si>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Կենցաղային թափոնների արդյունավետ կառավարում սոցիալական և բնապահպանական խնդիրների լուծում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</si>
  <si>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Կենցաղային թափոնների արդյունավետ կառավարում</t>
    </r>
  </si>
  <si>
    <t>42001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</si>
  <si>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«Կոտայքի և Գեղարքունիքի Կոշտ կենցաղային թափոնների կառավարում» ՍՊԸ-ին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</si>
  <si>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Կոշտ թափոննրի կառավարման համակարգի բարելավում և նոր աղբավայրի ստեղծում
</t>
    </r>
  </si>
  <si>
    <t xml:space="preserve">Միջոցառման տեսակը՝ </t>
  </si>
  <si>
    <t>Վարկերի տրամադրում</t>
  </si>
  <si>
    <t>42003</t>
  </si>
  <si>
    <t>1157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</si>
  <si>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Քաղաքային զարգացում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</si>
  <si>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Քաղաքային ենթակառուցվածքների զարգացում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</si>
  <si>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 Քաղաքային ենթակառուցվածքների արդիականացում և բարելավում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</si>
  <si>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Երևանի քաղաքային լուսավորության ծրագրի շրջանակներում ենթավարկի տրամադրում «Երքաղլույս»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</si>
  <si>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 ՀՀ համայնքներին քաղաքային լուսավորության ենթակառուցվածքի բարելավման համար տրամադրվող աջակցություն և ծառայություն</t>
    </r>
  </si>
  <si>
    <t>42004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</si>
  <si>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եվրոպական բանկի աջակցությամբ իրականացվող Երևան քաղաքի հանրային տրանսպորտի նոր երթուղային ցանցի շարժակազմերի ներդրման ֆինանսական աջակցության ծրագրի շրջանակներում ենթավարկի տրամադրում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</si>
  <si>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Երևան քաղաքի տրանսպորտի և երթևեկության բարելավման համար տրամադրվող աջակցություն</t>
    </r>
  </si>
  <si>
    <t>1167</t>
  </si>
  <si>
    <r>
      <rPr>
        <b/>
        <i/>
        <sz val="11"/>
        <rFont val="GHEA Grapalat"/>
        <family val="3"/>
      </rPr>
      <t xml:space="preserve">Ծրագրի անվանումը՝ </t>
    </r>
    <r>
      <rPr>
        <sz val="11"/>
        <rFont val="GHEA Grapalat"/>
        <family val="3"/>
      </rPr>
      <t xml:space="preserve">
Էլեկտրաէներգետիկ համակարգի զարգացման ծրագիր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</si>
  <si>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Նպաստել էլեկտրաէներգետիկ համակարգի հուսալիության բարձրացմանը և էլեկտրաէներգիայի անխափան մատակարարման ապահովմանը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</si>
  <si>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Հուսալի և անվտանգ էլեկտրամատակարարման ապահովում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</si>
  <si>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</si>
  <si>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Էլեկտրամատակարարման հուսալիության ծրագրի լրացուցիչ ֆինանսավորման ծրագրի շրջանակներում «Հաղթանակ» 220կՎ, «Չարենցավան-3», «Վանաձոր-1» 110կՎ, «Զովունի» 220կՎ ենթակայանների ֆիզիկապես և բարոյապես մաշված սարքավորումների փոխարինում</t>
    </r>
  </si>
  <si>
    <t>42005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</si>
  <si>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Վերակառուցման և զարգացման միջազգային բանկի աջակցությամբ իրականացվող «Աշնակ»
 և «Արարատ» ենթակայանների վերակառուցման ծրագրի շրջանակներում ենթավարկի տրամադրում «Բարձրավոլտ էլեկտրացանցեր» ՓԲԸ- ին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</si>
  <si>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Էլեկտրահաղորդման ցանցի բարելավման ծրագրի շրջանակներում 30 և ավելի տարիներ շահագործման մեջ գտնվող 220 կՎ «Աշնակ» և 40 և ավելի տարիներ շահագործման մեջ գտնվող 220 կՎ «Արարատ-2» ենթակայանների վերակառուցում</t>
    </r>
  </si>
  <si>
    <t>42008</t>
  </si>
  <si>
    <t>Միջոցառման անվանումը՝ 
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</si>
  <si>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t>Միջոցառման նկարագրությունը՝
Հայաստան-Վրաստան 400 կՎ լարման էլեկտրահաղորդման օդային գծի և համապատասխան ենթակայանների կառուցում</t>
  </si>
  <si>
    <t>1232</t>
  </si>
  <si>
    <r>
      <rPr>
        <b/>
        <i/>
        <sz val="11"/>
        <rFont val="GHEA Grapalat"/>
        <family val="3"/>
      </rPr>
      <t xml:space="preserve">Ծրագրի անվանումը՝ 
</t>
    </r>
    <r>
      <rPr>
        <sz val="11"/>
        <rFont val="GHEA Grapalat"/>
        <family val="3"/>
      </rPr>
      <t xml:space="preserve">Էներգաարդյունավետության ծրագիր </t>
    </r>
  </si>
  <si>
    <r>
      <rPr>
        <b/>
        <i/>
        <sz val="11"/>
        <rFont val="GHEA Grapalat"/>
        <family val="3"/>
      </rPr>
      <t>Ծրագրի նպատակը՝</t>
    </r>
    <r>
      <rPr>
        <sz val="11"/>
        <rFont val="GHEA Grapalat"/>
        <family val="3"/>
      </rPr>
      <t xml:space="preserve">
Էներգախնայողության և վերականգնվող էներգետիկայի ներուժի առավելագույն իրացում</t>
    </r>
  </si>
  <si>
    <r>
      <rPr>
        <b/>
        <i/>
        <sz val="11"/>
        <rFont val="GHEA Grapalat"/>
        <family val="3"/>
      </rPr>
      <t>Վերջնական արդյունքի նկարագրությունը՝</t>
    </r>
    <r>
      <rPr>
        <sz val="11"/>
        <rFont val="GHEA Grapalat"/>
        <family val="3"/>
      </rPr>
      <t xml:space="preserve">
Էներգախնայողության մակարդակի բարձրացում և վերականգնվող էներգետիկայի մասնաբաժնի աճ</t>
    </r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</si>
  <si>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Արևելյան Եվրոպայի էներգախնայողության և շրջակա միջավայրի գործընկերության տարածաշրջանային հիմնադրամի աջակցությամբ իրականացվող Երևանի էներգաարդյունավետության ծրագրի երկրորդ փուլի վարկային ծրագրի շրջանակներում ենթավարկի տրամադրում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</si>
  <si>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Էներգաարդյունավետության և էներգախնայողությանն ուղղված միջոցառումների իրականացում սեյսմիկ նշանակության հանրային շենքերում</t>
    </r>
  </si>
  <si>
    <t>Հավելված N 3</t>
  </si>
  <si>
    <t>Աղյուսակ N 1.1.1</t>
  </si>
  <si>
    <t>ՕՏԱՐԵՐԿՐՅԱ ՊԵՏՈՒԹՅՈՒՆՆԵՐԻ ԵՎ ՄԻՋԱԶԳԱՅԻՆ ԿԱԶՄԱԿԵՐՊՈՒԹՅՈՒՆՆԵՐԻ ԱՋԱԿՑՈՒԹՅԱՄԲ 2023Թ ԻՐԱԿԱՆԱՑՎՈՂ ՎԱՐԿԱՅԻՆ ԾՐԱԳՐԵՐԻ ԵՎ ՄԻՋՈՑԱՌՈՒՄՆԵՐԻ ՇՐՋԱՆԱԿՆԵՐՈՒՄ ՎԱՐԿԵՐԻ ՏՐԱՄԱԴՐՄԱՆՆ ՈՒՂՂՎՈՂ ՄԻՋՈՑՆԵՐ</t>
  </si>
  <si>
    <t xml:space="preserve"> Ընդամենը </t>
  </si>
  <si>
    <t xml:space="preserve"> այդ թվում </t>
  </si>
  <si>
    <t xml:space="preserve"> Վարկային միջոցներ </t>
  </si>
  <si>
    <t xml:space="preserve"> Համաֆինան_x000D_-
սավորում </t>
  </si>
  <si>
    <t>այդ թվում՝ ըստ կատարողների</t>
  </si>
  <si>
    <t xml:space="preserve"> ՀՀ տարածքային կառավարման և ենթակառուցվածքների նախարարություն</t>
  </si>
  <si>
    <t>այդ թվում՝ ըստ տնտեսագիտական դասակարգման հոդվածների՝</t>
  </si>
  <si>
    <t>ՀԻՄՆԱԿԱՆ ԳՈՒՄԱՐԻ ՄԱՐՄԱՆ ԵՎ ՖԻՆԱՆՍԱԿԱՆ  ԱԿՏԻՎՆԵՐԻ ՁԵՌՔԲԵՐՄԱՆ ԳԾՈՎ ԾԱԽՍԵՐ, այդ թվում`</t>
  </si>
  <si>
    <t>ՖԻՆԱՆՍԱԿԱՆ ԱԿՏԻՎՆԵՐԻ ՁԵՌՔԲԵՐՈՒՄ, այդ թվում</t>
  </si>
  <si>
    <t>ՆԵՐՔԻՆ ՖԻՆԱՆՍԱԿԱՆ ԱԿՏԻՎՆԵՐԻ ՁԵՌՔԲԵՐՈՒՄ, այդ թվում`</t>
  </si>
  <si>
    <t>Ներքին վարկեր և փոխատվություններ</t>
  </si>
  <si>
    <t>Քաղաքային զարգացում</t>
  </si>
  <si>
    <r>
      <t>Վերակառուցման և զարգացման եվրոպական բանկի աջակցությամբ իրականացվող Երևանի քաղաքային լուսավորության ծրագրի շրջանակներում ենթավարկի տրամադրում</t>
    </r>
    <r>
      <rPr>
        <sz val="11"/>
        <color rgb="FFFF0000"/>
        <rFont val="GHEA Grapalat"/>
        <family val="3"/>
      </rPr>
      <t xml:space="preserve"> </t>
    </r>
    <r>
      <rPr>
        <sz val="11"/>
        <rFont val="GHEA Grapalat"/>
        <family val="3"/>
      </rPr>
      <t xml:space="preserve">«Երքաղլույս» ՓԲԸ-ին </t>
    </r>
  </si>
  <si>
    <t>Վերակառուցման և զարգացման եվրոպական բանկի աջակցությամբ իրականացվող Երևան քաղաքի հանրային տրանսպորտի նոր երթուղային ցանցի շարժակազմերի ներդրման ֆինանսական աջակցության ծրագրի շրջանակներում ենթավարկի տրամադրում</t>
  </si>
  <si>
    <t>Էներգաարդյունավետության ծրագիր</t>
  </si>
  <si>
    <t>Արևելյան Եվրոպայի էներգախնայողության և շրջակա միջավայրի գործընկերության տարածաշրջանային հիմնադրամի աջակցությամբ իրականացվող Երևանի էներգաարդյունավետության ծրագրի երկրորդ փուլի վարկային ծրագրի շրջանակներում ենթավարկի տրամադրում</t>
  </si>
  <si>
    <t>2023 թվական</t>
  </si>
  <si>
    <t>Կոշտ թափոնների կառավարում</t>
  </si>
  <si>
    <t xml:space="preserve">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«Կոտայքի և Գեղարքունիքի Կոշտ կենցաղային թափոնների կառավարում» ՍՊԸ-ին </t>
  </si>
  <si>
    <t xml:space="preserve">ԸՆԴԱՄԵՆԸ 
</t>
  </si>
  <si>
    <t xml:space="preserve">ՀՀ ՏԱՐԱԾՔԱՅԻՆ ԿԱՌԱՎԱՐՄԱՆ ԵՎ ԵՆԹԱԿԱՌՈՒՑՎԱԾՔՆԵՐԻ ՆԱԽԱՐԱՐՈՒԹՅՈՒՆ
</t>
  </si>
  <si>
    <t>Էլեկտրաէներգետիկ համակարգի զարգացման ծրագիր</t>
  </si>
  <si>
    <t xml:space="preserve">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 ՓԲԸ-ին </t>
  </si>
  <si>
    <t>Վերակառուցման և զարգացման միջազգային բանկի աջակցությամբ իրականացվող «Աշնակ»_x000D_ և «Արարատ 2» ենթակայանների վերակառուցման ծրագրի շրջանակներում ենթավարկի տրամադրում «Բարձրավոլտ էլեկտրացանցեր» ՓԲԸ- ին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</si>
  <si>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</si>
  <si>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Եվրասիական վերաապահովագրական ընկերության  կապիտալում մասնակցության ձեռքբերում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</si>
  <si>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Եվրասիական վերաապահովագրական ընկերության կապիտալում բաժնեմասերի ձեռքբերման գծով ՀՀ ստանձնված պարտավորությունների կատարում</t>
    </r>
  </si>
  <si>
    <t xml:space="preserve">ՀՀ էկոնոմիկայի նախարարություն </t>
  </si>
  <si>
    <r>
      <rPr>
        <b/>
        <i/>
        <sz val="11"/>
        <color indexed="8"/>
        <rFont val="GHEA Grapalat"/>
        <family val="3"/>
      </rPr>
      <t>Ծրագրի անվանումը՝</t>
    </r>
    <r>
      <rPr>
        <sz val="11"/>
        <color indexed="8"/>
        <rFont val="GHEA Grapalat"/>
        <family val="3"/>
      </rPr>
      <t xml:space="preserve">
Տնտեսական երկարաժամկետ զարգացմանն ուղղված  ծրագիր
</t>
    </r>
  </si>
  <si>
    <r>
      <rPr>
        <b/>
        <i/>
        <sz val="11"/>
        <color indexed="8"/>
        <rFont val="GHEA Grapalat"/>
        <family val="3"/>
      </rPr>
      <t>Ծրագրի նպատակը՝</t>
    </r>
    <r>
      <rPr>
        <sz val="11"/>
        <color indexed="8"/>
        <rFont val="GHEA Grapalat"/>
        <family val="3"/>
      </rPr>
      <t xml:space="preserve">
Մասնավոր ներդրումների աճի խթանում</t>
    </r>
  </si>
  <si>
    <r>
      <rPr>
        <b/>
        <i/>
        <sz val="11"/>
        <color indexed="8"/>
        <rFont val="GHEA Grapalat"/>
        <family val="3"/>
      </rPr>
      <t>Վերջնական արդյունքի նկարագրությունը՝</t>
    </r>
    <r>
      <rPr>
        <sz val="11"/>
        <color indexed="8"/>
        <rFont val="GHEA Grapalat"/>
        <family val="3"/>
      </rPr>
      <t xml:space="preserve">
Ներդրումների ծավալների աճ</t>
    </r>
  </si>
  <si>
    <t>ՀՀ էկոնոմիկայի նախարարություն</t>
  </si>
  <si>
    <t>Աղյուսակ N 1.1.1.1</t>
  </si>
  <si>
    <t>2022թ.</t>
  </si>
  <si>
    <t>«Հայկական ատոմային էլեկտրակայան» ՓԲԸ-ին տրամադրվող բյուջետային վարկ</t>
  </si>
  <si>
    <t>ՀՀ ՊԵՏԱԿԱՆ ԲՅՈՒՋԵԻՑ  2023 Թ ԲՅՈՒՋԵՏԱՅԻՆ ՎԱՐԿԵՐԻ ՏՐԱՄԱԴՐՄԱՆՆ ՈՒՂՂՎՈՂ ՄԻՋՈՑՆԵՐ</t>
  </si>
  <si>
    <t>42009</t>
  </si>
  <si>
    <t>Միջոցառման անվանումը՝ 
«Հայկական ատոմային էլեկտրակայան» ՓԲԸ-ին տրամադրվող բյուջետային վարկ</t>
  </si>
  <si>
    <t>Միջոցառման նկարագրությունը՝
Բյուջետային վարկի տրամադրում</t>
  </si>
  <si>
    <r>
      <rPr>
        <b/>
        <i/>
        <sz val="11"/>
        <rFont val="GHEA Grapalat"/>
        <family val="3"/>
      </rPr>
      <t xml:space="preserve">Միջոցառման անվանումը՝ </t>
    </r>
    <r>
      <rPr>
        <sz val="11"/>
        <rFont val="GHEA Grapalat"/>
        <family val="3"/>
      </rPr>
      <t xml:space="preserve">
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  </r>
  </si>
  <si>
    <r>
      <rPr>
        <b/>
        <i/>
        <sz val="11"/>
        <rFont val="GHEA Grapalat"/>
        <family val="3"/>
      </rPr>
      <t>Միջոցառման նկարագրությունը՝</t>
    </r>
    <r>
      <rPr>
        <sz val="11"/>
        <rFont val="GHEA Grapalat"/>
        <family val="3"/>
      </rPr>
      <t xml:space="preserve">
 Երևանի մետրոպոլիտենի վերակառուցում</t>
    </r>
  </si>
  <si>
    <t xml:space="preserve">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</si>
  <si>
    <t>- բյուջետային աջակցության  վարկերի գծով</t>
  </si>
  <si>
    <t xml:space="preserve">- արտաքին աղբյուրների աջակցությամբ իրականացվող նպատակային  ծրագրերի շրջանակներում ենթավարկերի տրամադրում այդ ծրագրերում ներգրաված տնտեսվարող սուբյեկտներին </t>
  </si>
  <si>
    <t xml:space="preserve">- բյուջետային վարկերի տրամադրում տնտեսվարող սուբյեկտներին </t>
  </si>
  <si>
    <t>- նպատակային վարկերի գծով</t>
  </si>
  <si>
    <t>Միջպետական վարկ Լեռնային Ղարաբաղին</t>
  </si>
  <si>
    <r>
      <rPr>
        <b/>
        <i/>
        <sz val="11"/>
        <color indexed="8"/>
        <rFont val="GHEA Grapalat"/>
        <family val="3"/>
      </rPr>
      <t>Միջոցառման անվանումը՝</t>
    </r>
    <r>
      <rPr>
        <sz val="11"/>
        <color indexed="8"/>
        <rFont val="GHEA Grapalat"/>
        <family val="3"/>
      </rPr>
      <t xml:space="preserve">
Բյուջետային վարկի տրամադրում  Լեռնային Ղարաբաղին</t>
    </r>
  </si>
  <si>
    <r>
      <rPr>
        <b/>
        <i/>
        <sz val="11"/>
        <color indexed="8"/>
        <rFont val="GHEA Grapalat"/>
        <family val="3"/>
      </rPr>
      <t>Միջոցառման նկարագրությունը՝</t>
    </r>
    <r>
      <rPr>
        <sz val="11"/>
        <color indexed="8"/>
        <rFont val="GHEA Grapalat"/>
        <family val="3"/>
      </rPr>
      <t xml:space="preserve">
 Լեռնային Ղարաբաղին աջակցության նպատակով վարկի տրամադրում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</si>
</sst>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,##0.0;\(##,##0.0\);\-"/>
    <numFmt numFmtId="165" formatCode="_(* #,##0.0_);_(* \(#,##0.0\);_(* &quot;-&quot;??_);_(@_)"/>
    <numFmt numFmtId="166" formatCode="_(* #,##0.0_);_(* \(#,##0.0\);_(* &quot;-&quot;?_);_(@_)"/>
    <numFmt numFmtId="167" formatCode="#,##0.0"/>
    <numFmt numFmtId="168" formatCode="_(* #,##0.00_);_(* \(#,##0.00\);_(* &quot;-&quot;?_);_(@_)"/>
    <numFmt numFmtId="169" formatCode="_(* #,##0.000_);_(* \(#,##0.000\);_(* &quot;-&quot;??_);_(@_)"/>
  </numFmts>
  <fonts count="41" x14ac:knownFonts="1">
    <font>
      <sz val="11"/>
      <color theme="1"/>
      <name val="Calibri"/>
      <family val="2"/>
      <scheme val="minor"/>
    </font>
    <font>
      <sz val="8"/>
      <name val="GHEA Grapalat"/>
      <family val="2"/>
    </font>
    <font>
      <sz val="10"/>
      <name val="Arial"/>
      <family val="2"/>
    </font>
    <font>
      <sz val="8"/>
      <name val="GHEA Grapalat"/>
      <family val="3"/>
    </font>
    <font>
      <sz val="10"/>
      <name val="Arial Armenian"/>
      <family val="2"/>
    </font>
    <font>
      <sz val="11"/>
      <color theme="1"/>
      <name val="Calibri"/>
      <family val="2"/>
      <charset val="1"/>
      <scheme val="minor"/>
    </font>
    <font>
      <sz val="10"/>
      <name val="Times Armenian"/>
      <family val="1"/>
    </font>
    <font>
      <sz val="10"/>
      <name val="Arial Armenian"/>
      <family val="2"/>
    </font>
    <font>
      <b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1"/>
      <color theme="1"/>
      <name val="Arial"/>
      <family val="2"/>
    </font>
    <font>
      <sz val="11"/>
      <color theme="1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sz val="11"/>
      <color theme="1"/>
      <name val="Calibri"/>
      <family val="2"/>
      <scheme val="minor"/>
    </font>
    <font>
      <i/>
      <sz val="10"/>
      <name val="GHEA Grapalat"/>
      <family val="3"/>
    </font>
    <font>
      <sz val="10"/>
      <name val="Arial Cyr"/>
      <family val="2"/>
      <charset val="204"/>
    </font>
    <font>
      <sz val="8"/>
      <name val="Arial Armenian"/>
      <family val="2"/>
    </font>
    <font>
      <b/>
      <sz val="11"/>
      <color rgb="FFC00000"/>
      <name val="GHEA Grapalat"/>
      <family val="3"/>
    </font>
    <font>
      <b/>
      <sz val="11"/>
      <color theme="1"/>
      <name val="GHEA Grapalat"/>
      <family val="3"/>
    </font>
    <font>
      <sz val="11"/>
      <color theme="0"/>
      <name val="GHEA Grapalat"/>
      <family val="3"/>
    </font>
    <font>
      <sz val="11"/>
      <name val="Times Armenian"/>
      <family val="1"/>
    </font>
    <font>
      <b/>
      <i/>
      <sz val="11"/>
      <color indexed="8"/>
      <name val="GHEA Grapalat"/>
      <family val="3"/>
    </font>
    <font>
      <sz val="11"/>
      <color indexed="8"/>
      <name val="GHEA Grapalat"/>
      <family val="3"/>
    </font>
    <font>
      <i/>
      <sz val="11"/>
      <name val="GHEA Grapalat"/>
      <family val="3"/>
    </font>
    <font>
      <b/>
      <i/>
      <sz val="11"/>
      <name val="GHEA Grapalat"/>
      <family val="3"/>
    </font>
    <font>
      <i/>
      <sz val="11"/>
      <color theme="1"/>
      <name val="GHEA Grapalat"/>
      <family val="3"/>
    </font>
    <font>
      <sz val="12"/>
      <color theme="1"/>
      <name val="GHEA Grapalat"/>
      <family val="3"/>
    </font>
    <font>
      <sz val="12"/>
      <color theme="0"/>
      <name val="GHEA Grapalat"/>
      <family val="3"/>
    </font>
    <font>
      <b/>
      <sz val="11"/>
      <color indexed="8"/>
      <name val="GHEA Grapalat"/>
      <family val="3"/>
    </font>
    <font>
      <b/>
      <sz val="9"/>
      <name val="GHEA Grapalat"/>
      <family val="3"/>
    </font>
    <font>
      <sz val="11"/>
      <color rgb="FFFF0000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sz val="10"/>
      <color rgb="FFFF0000"/>
      <name val="Arial Armenian"/>
      <family val="2"/>
    </font>
    <font>
      <i/>
      <sz val="11"/>
      <color indexed="8"/>
      <name val="GHEA Grapalat"/>
      <family val="3"/>
    </font>
    <font>
      <sz val="12"/>
      <name val="GHEA Grapalat"/>
      <family val="3"/>
    </font>
    <font>
      <sz val="11"/>
      <name val="Arial Armenian"/>
      <family val="2"/>
    </font>
    <font>
      <sz val="11"/>
      <color rgb="FF000000"/>
      <name val="GHEA Grapalat"/>
      <family val="3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6">
    <xf numFmtId="0" fontId="0" fillId="0" borderId="0"/>
    <xf numFmtId="164" fontId="1" fillId="0" borderId="0" applyFill="0" applyBorder="0" applyProtection="0">
      <alignment horizontal="right" vertical="top"/>
    </xf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>
      <alignment horizontal="left" vertical="top" wrapText="1"/>
    </xf>
    <xf numFmtId="0" fontId="2" fillId="0" borderId="0"/>
    <xf numFmtId="0" fontId="2" fillId="0" borderId="0"/>
    <xf numFmtId="0" fontId="2" fillId="0" borderId="0"/>
    <xf numFmtId="0" fontId="11" fillId="0" borderId="0"/>
    <xf numFmtId="43" fontId="11" fillId="0" borderId="0" applyFont="0" applyFill="0" applyBorder="0" applyAlignment="0" applyProtection="0"/>
    <xf numFmtId="0" fontId="4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0" fontId="18" fillId="0" borderId="0"/>
    <xf numFmtId="0" fontId="22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ill="0" applyBorder="0" applyProtection="0">
      <alignment horizontal="right" vertical="top"/>
    </xf>
  </cellStyleXfs>
  <cellXfs count="232">
    <xf numFmtId="0" fontId="0" fillId="0" borderId="0" xfId="0"/>
    <xf numFmtId="0" fontId="12" fillId="0" borderId="0" xfId="14" applyFont="1" applyFill="1" applyBorder="1"/>
    <xf numFmtId="0" fontId="13" fillId="0" borderId="0" xfId="14" applyFont="1" applyFill="1"/>
    <xf numFmtId="0" fontId="12" fillId="0" borderId="0" xfId="14" applyFont="1" applyFill="1"/>
    <xf numFmtId="0" fontId="19" fillId="0" borderId="0" xfId="14" applyFont="1" applyFill="1"/>
    <xf numFmtId="165" fontId="13" fillId="0" borderId="0" xfId="14" applyNumberFormat="1" applyFont="1" applyFill="1"/>
    <xf numFmtId="0" fontId="20" fillId="0" borderId="7" xfId="14" applyFont="1" applyFill="1" applyBorder="1" applyAlignment="1">
      <alignment horizontal="center" vertical="center" wrapText="1"/>
    </xf>
    <xf numFmtId="0" fontId="20" fillId="0" borderId="8" xfId="14" applyFont="1" applyFill="1" applyBorder="1" applyAlignment="1">
      <alignment horizontal="center" vertical="center" wrapText="1"/>
    </xf>
    <xf numFmtId="0" fontId="21" fillId="0" borderId="0" xfId="14" applyFont="1" applyFill="1"/>
    <xf numFmtId="0" fontId="12" fillId="0" borderId="11" xfId="14" applyFont="1" applyFill="1" applyBorder="1" applyAlignment="1">
      <alignment wrapText="1"/>
    </xf>
    <xf numFmtId="0" fontId="12" fillId="0" borderId="12" xfId="14" applyFont="1" applyFill="1" applyBorder="1" applyAlignment="1">
      <alignment wrapText="1"/>
    </xf>
    <xf numFmtId="166" fontId="8" fillId="0" borderId="13" xfId="4" applyNumberFormat="1" applyFont="1" applyFill="1" applyBorder="1" applyAlignment="1">
      <alignment horizontal="center" vertical="center" wrapText="1"/>
    </xf>
    <xf numFmtId="166" fontId="13" fillId="0" borderId="0" xfId="14" applyNumberFormat="1" applyFont="1" applyFill="1"/>
    <xf numFmtId="43" fontId="21" fillId="0" borderId="0" xfId="14" applyNumberFormat="1" applyFont="1" applyFill="1"/>
    <xf numFmtId="165" fontId="21" fillId="0" borderId="0" xfId="14" applyNumberFormat="1" applyFont="1" applyFill="1"/>
    <xf numFmtId="166" fontId="13" fillId="0" borderId="0" xfId="14" applyNumberFormat="1" applyFont="1" applyFill="1" applyBorder="1"/>
    <xf numFmtId="166" fontId="14" fillId="0" borderId="15" xfId="31" applyNumberFormat="1" applyFont="1" applyFill="1" applyBorder="1" applyAlignment="1">
      <alignment vertical="center" wrapText="1"/>
    </xf>
    <xf numFmtId="166" fontId="21" fillId="0" borderId="0" xfId="14" applyNumberFormat="1" applyFont="1" applyFill="1" applyBorder="1"/>
    <xf numFmtId="0" fontId="28" fillId="0" borderId="0" xfId="14" applyFont="1" applyFill="1" applyBorder="1"/>
    <xf numFmtId="0" fontId="29" fillId="0" borderId="0" xfId="14" applyFont="1" applyFill="1"/>
    <xf numFmtId="0" fontId="28" fillId="0" borderId="0" xfId="14" applyFont="1" applyFill="1"/>
    <xf numFmtId="49" fontId="13" fillId="0" borderId="19" xfId="31" applyNumberFormat="1" applyFont="1" applyFill="1" applyBorder="1" applyAlignment="1">
      <alignment horizontal="left" vertical="center" wrapText="1"/>
    </xf>
    <xf numFmtId="49" fontId="8" fillId="0" borderId="19" xfId="31" applyNumberFormat="1" applyFont="1" applyFill="1" applyBorder="1" applyAlignment="1">
      <alignment horizontal="left" vertical="center" wrapText="1"/>
    </xf>
    <xf numFmtId="49" fontId="26" fillId="0" borderId="19" xfId="31" applyNumberFormat="1" applyFont="1" applyFill="1" applyBorder="1" applyAlignment="1">
      <alignment horizontal="left" vertical="center" wrapText="1"/>
    </xf>
    <xf numFmtId="166" fontId="22" fillId="0" borderId="0" xfId="14" applyNumberFormat="1" applyFont="1" applyFill="1" applyBorder="1"/>
    <xf numFmtId="49" fontId="13" fillId="0" borderId="33" xfId="31" applyNumberFormat="1" applyFont="1" applyFill="1" applyBorder="1" applyAlignment="1">
      <alignment horizontal="left" vertical="center" wrapText="1"/>
    </xf>
    <xf numFmtId="0" fontId="0" fillId="0" borderId="0" xfId="0"/>
    <xf numFmtId="166" fontId="13" fillId="0" borderId="0" xfId="15" applyNumberFormat="1" applyFont="1" applyFill="1" applyBorder="1"/>
    <xf numFmtId="49" fontId="13" fillId="0" borderId="1" xfId="31" applyNumberFormat="1" applyFont="1" applyFill="1" applyBorder="1" applyAlignment="1">
      <alignment horizontal="left" vertical="center" wrapText="1"/>
    </xf>
    <xf numFmtId="166" fontId="13" fillId="0" borderId="0" xfId="15" applyNumberFormat="1" applyFont="1" applyFill="1" applyBorder="1" applyAlignment="1">
      <alignment vertical="center" wrapText="1"/>
    </xf>
    <xf numFmtId="166" fontId="21" fillId="0" borderId="0" xfId="15" applyNumberFormat="1" applyFont="1" applyAlignment="1">
      <alignment vertical="center" wrapText="1"/>
    </xf>
    <xf numFmtId="166" fontId="13" fillId="0" borderId="0" xfId="15" applyNumberFormat="1" applyFont="1"/>
    <xf numFmtId="166" fontId="8" fillId="0" borderId="1" xfId="15" applyNumberFormat="1" applyFont="1" applyBorder="1" applyAlignment="1">
      <alignment vertical="center" wrapText="1"/>
    </xf>
    <xf numFmtId="166" fontId="8" fillId="0" borderId="1" xfId="13" applyNumberFormat="1" applyFont="1" applyBorder="1" applyAlignment="1">
      <alignment horizontal="center" wrapText="1"/>
    </xf>
    <xf numFmtId="166" fontId="13" fillId="0" borderId="0" xfId="15" applyNumberFormat="1" applyFont="1" applyAlignment="1">
      <alignment vertical="center" wrapText="1"/>
    </xf>
    <xf numFmtId="166" fontId="14" fillId="0" borderId="1" xfId="15" applyNumberFormat="1" applyFont="1" applyBorder="1" applyAlignment="1">
      <alignment vertical="center" wrapText="1"/>
    </xf>
    <xf numFmtId="166" fontId="33" fillId="0" borderId="1" xfId="12" applyNumberFormat="1" applyFont="1" applyBorder="1" applyAlignment="1">
      <alignment horizontal="center" vertical="center" wrapText="1"/>
    </xf>
    <xf numFmtId="166" fontId="14" fillId="0" borderId="1" xfId="13" applyNumberFormat="1" applyFont="1" applyBorder="1" applyAlignment="1">
      <alignment horizontal="center" vertical="center" wrapText="1"/>
    </xf>
    <xf numFmtId="166" fontId="34" fillId="0" borderId="1" xfId="6" applyNumberFormat="1" applyFont="1" applyBorder="1" applyAlignment="1">
      <alignment horizontal="left" vertical="center" wrapText="1"/>
    </xf>
    <xf numFmtId="166" fontId="35" fillId="0" borderId="1" xfId="0" applyNumberFormat="1" applyFont="1" applyBorder="1"/>
    <xf numFmtId="49" fontId="8" fillId="0" borderId="1" xfId="15" applyNumberFormat="1" applyFont="1" applyBorder="1"/>
    <xf numFmtId="166" fontId="8" fillId="0" borderId="1" xfId="15" applyNumberFormat="1" applyFont="1" applyBorder="1"/>
    <xf numFmtId="166" fontId="8" fillId="0" borderId="1" xfId="31" applyNumberFormat="1" applyFont="1" applyBorder="1" applyAlignment="1">
      <alignment horizontal="left" vertical="center" wrapText="1"/>
    </xf>
    <xf numFmtId="49" fontId="8" fillId="0" borderId="1" xfId="15" applyNumberFormat="1" applyFont="1" applyBorder="1" applyAlignment="1" applyProtection="1">
      <alignment horizontal="center" vertical="top" wrapText="1"/>
      <protection locked="0"/>
    </xf>
    <xf numFmtId="166" fontId="8" fillId="0" borderId="1" xfId="15" applyNumberFormat="1" applyFont="1" applyBorder="1" applyAlignment="1">
      <alignment horizontal="center"/>
    </xf>
    <xf numFmtId="166" fontId="8" fillId="0" borderId="0" xfId="15" applyNumberFormat="1" applyFont="1"/>
    <xf numFmtId="49" fontId="13" fillId="0" borderId="1" xfId="31" applyNumberFormat="1" applyFont="1" applyBorder="1" applyAlignment="1">
      <alignment horizontal="left" vertical="center" wrapText="1"/>
    </xf>
    <xf numFmtId="166" fontId="13" fillId="0" borderId="1" xfId="13" applyNumberFormat="1" applyFont="1" applyBorder="1" applyAlignment="1">
      <alignment horizontal="center" vertical="center" wrapText="1"/>
    </xf>
    <xf numFmtId="166" fontId="13" fillId="0" borderId="1" xfId="6" applyNumberFormat="1" applyFont="1" applyBorder="1" applyAlignment="1">
      <alignment horizontal="left" vertical="center"/>
    </xf>
    <xf numFmtId="166" fontId="13" fillId="0" borderId="1" xfId="6" applyNumberFormat="1" applyFont="1" applyBorder="1" applyAlignment="1">
      <alignment horizontal="left" vertical="center" wrapText="1"/>
    </xf>
    <xf numFmtId="166" fontId="13" fillId="0" borderId="1" xfId="32" applyNumberFormat="1" applyFont="1" applyBorder="1" applyAlignment="1">
      <alignment horizontal="right" vertical="center" shrinkToFit="1"/>
    </xf>
    <xf numFmtId="166" fontId="9" fillId="0" borderId="0" xfId="15" applyNumberFormat="1" applyFont="1"/>
    <xf numFmtId="49" fontId="13" fillId="0" borderId="1" xfId="15" applyNumberFormat="1" applyFont="1" applyBorder="1" applyAlignment="1" applyProtection="1">
      <alignment horizontal="center" vertical="center" wrapText="1"/>
      <protection locked="0"/>
    </xf>
    <xf numFmtId="49" fontId="13" fillId="0" borderId="1" xfId="31" applyNumberFormat="1" applyFont="1" applyBorder="1" applyAlignment="1">
      <alignment horizontal="center" vertical="center" wrapText="1"/>
    </xf>
    <xf numFmtId="166" fontId="25" fillId="0" borderId="1" xfId="6" applyNumberFormat="1" applyFont="1" applyBorder="1" applyAlignment="1">
      <alignment horizontal="left" vertical="center" wrapText="1"/>
    </xf>
    <xf numFmtId="166" fontId="25" fillId="0" borderId="1" xfId="13" applyNumberFormat="1" applyFont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vertical="center" wrapText="1"/>
    </xf>
    <xf numFmtId="166" fontId="10" fillId="0" borderId="0" xfId="15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166" fontId="10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166" fontId="8" fillId="0" borderId="7" xfId="15" applyNumberFormat="1" applyFont="1" applyFill="1" applyBorder="1" applyAlignment="1">
      <alignment vertical="center" wrapText="1"/>
    </xf>
    <xf numFmtId="166" fontId="8" fillId="0" borderId="1" xfId="15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65" fontId="8" fillId="0" borderId="1" xfId="4" applyNumberFormat="1" applyFont="1" applyFill="1" applyBorder="1" applyAlignment="1">
      <alignment horizontal="center" vertical="center"/>
    </xf>
    <xf numFmtId="166" fontId="26" fillId="0" borderId="21" xfId="6" applyNumberFormat="1" applyFont="1" applyFill="1" applyBorder="1" applyAlignment="1">
      <alignment horizontal="left" vertical="center" wrapText="1"/>
    </xf>
    <xf numFmtId="0" fontId="38" fillId="0" borderId="21" xfId="0" applyFont="1" applyFill="1" applyBorder="1"/>
    <xf numFmtId="0" fontId="0" fillId="0" borderId="0" xfId="0" applyFill="1"/>
    <xf numFmtId="166" fontId="26" fillId="0" borderId="1" xfId="6" applyNumberFormat="1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66" fontId="8" fillId="0" borderId="19" xfId="15" applyNumberFormat="1" applyFont="1" applyFill="1" applyBorder="1" applyAlignment="1">
      <alignment vertical="center" wrapText="1"/>
    </xf>
    <xf numFmtId="166" fontId="8" fillId="0" borderId="22" xfId="13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 wrapText="1"/>
    </xf>
    <xf numFmtId="166" fontId="13" fillId="0" borderId="1" xfId="6" applyNumberFormat="1" applyFont="1" applyFill="1" applyBorder="1" applyAlignment="1">
      <alignment horizontal="left" vertical="center"/>
    </xf>
    <xf numFmtId="166" fontId="13" fillId="0" borderId="1" xfId="13" applyNumberFormat="1" applyFont="1" applyFill="1" applyBorder="1" applyAlignment="1">
      <alignment horizontal="center" vertical="center" wrapText="1"/>
    </xf>
    <xf numFmtId="166" fontId="26" fillId="0" borderId="1" xfId="13" applyNumberFormat="1" applyFont="1" applyFill="1" applyBorder="1" applyAlignment="1">
      <alignment horizontal="center" vertical="center" wrapText="1"/>
    </xf>
    <xf numFmtId="166" fontId="13" fillId="0" borderId="1" xfId="6" applyNumberFormat="1" applyFont="1" applyFill="1" applyBorder="1" applyAlignment="1">
      <alignment horizontal="left" vertical="center" wrapText="1"/>
    </xf>
    <xf numFmtId="166" fontId="13" fillId="0" borderId="13" xfId="6" applyNumberFormat="1" applyFont="1" applyFill="1" applyBorder="1" applyAlignment="1">
      <alignment horizontal="left" vertical="center" wrapText="1"/>
    </xf>
    <xf numFmtId="166" fontId="13" fillId="0" borderId="13" xfId="13" applyNumberFormat="1" applyFont="1" applyFill="1" applyBorder="1" applyAlignment="1">
      <alignment horizontal="center" vertical="center" wrapText="1"/>
    </xf>
    <xf numFmtId="166" fontId="8" fillId="0" borderId="0" xfId="15" applyNumberFormat="1" applyFont="1" applyFill="1" applyBorder="1" applyAlignment="1">
      <alignment vertical="center" wrapText="1"/>
    </xf>
    <xf numFmtId="167" fontId="37" fillId="0" borderId="0" xfId="0" applyNumberFormat="1" applyFont="1" applyFill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66" fontId="8" fillId="0" borderId="1" xfId="13" applyNumberFormat="1" applyFont="1" applyBorder="1" applyAlignment="1">
      <alignment horizontal="center" vertical="center" wrapText="1"/>
    </xf>
    <xf numFmtId="166" fontId="8" fillId="0" borderId="0" xfId="15" applyNumberFormat="1" applyFont="1" applyFill="1" applyBorder="1" applyAlignment="1">
      <alignment horizontal="center" vertical="center" wrapText="1"/>
    </xf>
    <xf numFmtId="43" fontId="13" fillId="0" borderId="0" xfId="14" applyNumberFormat="1" applyFont="1" applyFill="1"/>
    <xf numFmtId="43" fontId="14" fillId="0" borderId="0" xfId="14" applyNumberFormat="1" applyFont="1" applyFill="1" applyBorder="1" applyAlignment="1">
      <alignment horizontal="right" vertical="center"/>
    </xf>
    <xf numFmtId="43" fontId="12" fillId="0" borderId="0" xfId="14" applyNumberFormat="1" applyFont="1" applyFill="1"/>
    <xf numFmtId="43" fontId="12" fillId="0" borderId="0" xfId="14" applyNumberFormat="1" applyFont="1" applyFill="1" applyAlignment="1">
      <alignment horizontal="right"/>
    </xf>
    <xf numFmtId="43" fontId="20" fillId="0" borderId="14" xfId="14" applyNumberFormat="1" applyFont="1" applyFill="1" applyBorder="1" applyAlignment="1">
      <alignment horizontal="center" vertical="center" wrapText="1"/>
    </xf>
    <xf numFmtId="43" fontId="8" fillId="0" borderId="15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165" fontId="12" fillId="0" borderId="0" xfId="14" applyNumberFormat="1" applyFont="1" applyFill="1" applyBorder="1" applyAlignment="1">
      <alignment horizontal="right"/>
    </xf>
    <xf numFmtId="43" fontId="8" fillId="0" borderId="1" xfId="0" applyNumberFormat="1" applyFont="1" applyFill="1" applyBorder="1" applyAlignment="1">
      <alignment horizontal="center" vertical="center"/>
    </xf>
    <xf numFmtId="0" fontId="40" fillId="0" borderId="0" xfId="0" applyFont="1" applyFill="1"/>
    <xf numFmtId="0" fontId="8" fillId="0" borderId="1" xfId="0" applyFont="1" applyFill="1" applyBorder="1" applyAlignment="1">
      <alignment wrapText="1"/>
    </xf>
    <xf numFmtId="165" fontId="40" fillId="0" borderId="0" xfId="27" applyNumberFormat="1" applyFont="1" applyFill="1"/>
    <xf numFmtId="43" fontId="40" fillId="0" borderId="0" xfId="0" applyNumberFormat="1" applyFont="1" applyFill="1"/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66" fontId="0" fillId="0" borderId="0" xfId="0" applyNumberFormat="1" applyFill="1"/>
    <xf numFmtId="168" fontId="0" fillId="0" borderId="0" xfId="0" applyNumberFormat="1" applyFill="1"/>
    <xf numFmtId="0" fontId="16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13" fillId="0" borderId="1" xfId="29" applyNumberFormat="1" applyFont="1" applyFill="1" applyBorder="1" applyAlignment="1">
      <alignment horizontal="left" vertical="center" wrapText="1"/>
    </xf>
    <xf numFmtId="165" fontId="0" fillId="0" borderId="0" xfId="0" applyNumberFormat="1" applyFill="1"/>
    <xf numFmtId="0" fontId="0" fillId="0" borderId="0" xfId="0" applyFill="1" applyBorder="1"/>
    <xf numFmtId="44" fontId="9" fillId="0" borderId="1" xfId="28" applyFont="1" applyFill="1" applyBorder="1" applyAlignment="1">
      <alignment vertical="center" wrapText="1"/>
    </xf>
    <xf numFmtId="44" fontId="10" fillId="0" borderId="0" xfId="28" applyFont="1" applyFill="1" applyBorder="1" applyAlignment="1">
      <alignment vertical="center" wrapText="1"/>
    </xf>
    <xf numFmtId="43" fontId="0" fillId="0" borderId="0" xfId="0" applyNumberFormat="1" applyFill="1"/>
    <xf numFmtId="165" fontId="10" fillId="0" borderId="1" xfId="27" applyNumberFormat="1" applyFont="1" applyFill="1" applyBorder="1" applyAlignment="1">
      <alignment horizontal="left" vertical="center" wrapText="1"/>
    </xf>
    <xf numFmtId="165" fontId="10" fillId="0" borderId="1" xfId="27" applyNumberFormat="1" applyFont="1" applyFill="1" applyBorder="1" applyAlignment="1">
      <alignment horizontal="left" vertical="center"/>
    </xf>
    <xf numFmtId="165" fontId="34" fillId="0" borderId="1" xfId="27" applyNumberFormat="1" applyFont="1" applyFill="1" applyBorder="1" applyAlignment="1">
      <alignment horizontal="left" vertical="center"/>
    </xf>
    <xf numFmtId="165" fontId="16" fillId="0" borderId="1" xfId="33" applyNumberFormat="1" applyFont="1" applyFill="1" applyBorder="1" applyAlignment="1">
      <alignment horizontal="left" vertical="center"/>
    </xf>
    <xf numFmtId="165" fontId="10" fillId="0" borderId="1" xfId="27" applyNumberFormat="1" applyFont="1" applyFill="1" applyBorder="1" applyAlignment="1">
      <alignment horizontal="center" vertical="center"/>
    </xf>
    <xf numFmtId="165" fontId="10" fillId="0" borderId="1" xfId="35" applyNumberFormat="1" applyFont="1" applyFill="1" applyBorder="1" applyAlignment="1">
      <alignment horizontal="right" vertical="top"/>
    </xf>
    <xf numFmtId="165" fontId="9" fillId="0" borderId="1" xfId="27" applyNumberFormat="1" applyFont="1" applyFill="1" applyBorder="1" applyAlignment="1">
      <alignment horizontal="center" vertical="center"/>
    </xf>
    <xf numFmtId="165" fontId="9" fillId="0" borderId="1" xfId="27" applyNumberFormat="1" applyFont="1" applyFill="1" applyBorder="1" applyAlignment="1">
      <alignment horizontal="left" vertical="center"/>
    </xf>
    <xf numFmtId="165" fontId="9" fillId="0" borderId="1" xfId="27" applyNumberFormat="1" applyFont="1" applyFill="1" applyBorder="1" applyAlignment="1">
      <alignment horizontal="left" vertical="center" wrapText="1"/>
    </xf>
    <xf numFmtId="165" fontId="10" fillId="0" borderId="1" xfId="0" applyNumberFormat="1" applyFont="1" applyFill="1" applyBorder="1"/>
    <xf numFmtId="165" fontId="34" fillId="0" borderId="1" xfId="0" applyNumberFormat="1" applyFont="1" applyFill="1" applyBorder="1"/>
    <xf numFmtId="165" fontId="10" fillId="0" borderId="1" xfId="28" applyNumberFormat="1" applyFont="1" applyFill="1" applyBorder="1" applyAlignment="1">
      <alignment horizontal="left" vertical="center"/>
    </xf>
    <xf numFmtId="165" fontId="9" fillId="0" borderId="1" xfId="27" applyNumberFormat="1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40" fillId="0" borderId="0" xfId="0" applyFont="1" applyFill="1" applyBorder="1"/>
    <xf numFmtId="165" fontId="10" fillId="0" borderId="0" xfId="27" applyNumberFormat="1" applyFont="1" applyFill="1" applyBorder="1" applyAlignment="1">
      <alignment horizontal="center" vertical="center"/>
    </xf>
    <xf numFmtId="169" fontId="40" fillId="0" borderId="0" xfId="27" applyNumberFormat="1" applyFont="1" applyFill="1" applyBorder="1"/>
    <xf numFmtId="0" fontId="14" fillId="0" borderId="0" xfId="0" applyFont="1" applyFill="1" applyBorder="1" applyAlignment="1">
      <alignment horizontal="center" vertical="center" wrapText="1"/>
    </xf>
    <xf numFmtId="0" fontId="12" fillId="0" borderId="7" xfId="14" applyFont="1" applyFill="1" applyBorder="1" applyAlignment="1">
      <alignment horizontal="center" vertical="center" wrapText="1"/>
    </xf>
    <xf numFmtId="0" fontId="12" fillId="0" borderId="29" xfId="14" applyFont="1" applyFill="1" applyBorder="1" applyAlignment="1">
      <alignment horizontal="center" vertical="center" wrapText="1"/>
    </xf>
    <xf numFmtId="0" fontId="12" fillId="0" borderId="30" xfId="14" applyFont="1" applyFill="1" applyBorder="1" applyAlignment="1">
      <alignment horizontal="center" vertical="center" wrapText="1"/>
    </xf>
    <xf numFmtId="0" fontId="12" fillId="0" borderId="26" xfId="14" applyFont="1" applyFill="1" applyBorder="1" applyAlignment="1">
      <alignment horizontal="center" vertical="center" wrapText="1"/>
    </xf>
    <xf numFmtId="0" fontId="12" fillId="0" borderId="18" xfId="14" applyFont="1" applyFill="1" applyBorder="1" applyAlignment="1">
      <alignment horizontal="center" vertical="center" wrapText="1"/>
    </xf>
    <xf numFmtId="0" fontId="12" fillId="0" borderId="28" xfId="14" applyFont="1" applyFill="1" applyBorder="1" applyAlignment="1">
      <alignment horizontal="center" vertical="center" wrapText="1"/>
    </xf>
    <xf numFmtId="0" fontId="12" fillId="0" borderId="19" xfId="14" applyFont="1" applyFill="1" applyBorder="1" applyAlignment="1">
      <alignment horizontal="center" vertical="center" wrapText="1"/>
    </xf>
    <xf numFmtId="43" fontId="12" fillId="0" borderId="27" xfId="5" applyNumberFormat="1" applyFont="1" applyFill="1" applyBorder="1" applyAlignment="1">
      <alignment horizontal="center" vertical="center" wrapText="1"/>
    </xf>
    <xf numFmtId="43" fontId="12" fillId="0" borderId="20" xfId="5" applyNumberFormat="1" applyFont="1" applyFill="1" applyBorder="1" applyAlignment="1">
      <alignment horizontal="center" vertical="center" wrapText="1"/>
    </xf>
    <xf numFmtId="43" fontId="12" fillId="0" borderId="23" xfId="5" applyNumberFormat="1" applyFont="1" applyFill="1" applyBorder="1" applyAlignment="1">
      <alignment horizontal="center" vertical="center" wrapText="1"/>
    </xf>
    <xf numFmtId="0" fontId="24" fillId="0" borderId="21" xfId="14" applyFont="1" applyFill="1" applyBorder="1" applyAlignment="1">
      <alignment horizontal="left" vertical="center" wrapText="1"/>
    </xf>
    <xf numFmtId="0" fontId="12" fillId="0" borderId="19" xfId="14" applyFont="1" applyFill="1" applyBorder="1" applyAlignment="1">
      <alignment horizontal="left" vertical="center" wrapText="1"/>
    </xf>
    <xf numFmtId="0" fontId="12" fillId="0" borderId="21" xfId="14" applyFont="1" applyFill="1" applyBorder="1" applyAlignment="1">
      <alignment horizontal="left" vertical="center" wrapText="1"/>
    </xf>
    <xf numFmtId="49" fontId="13" fillId="0" borderId="7" xfId="14" applyNumberFormat="1" applyFont="1" applyFill="1" applyBorder="1" applyAlignment="1" applyProtection="1">
      <alignment horizontal="center" vertical="center" wrapText="1"/>
      <protection locked="0"/>
    </xf>
    <xf numFmtId="49" fontId="13" fillId="0" borderId="26" xfId="14" applyNumberFormat="1" applyFont="1" applyFill="1" applyBorder="1" applyAlignment="1" applyProtection="1">
      <alignment horizontal="center" vertical="center" wrapText="1"/>
      <protection locked="0"/>
    </xf>
    <xf numFmtId="49" fontId="13" fillId="0" borderId="18" xfId="14" applyNumberFormat="1" applyFont="1" applyFill="1" applyBorder="1" applyAlignment="1" applyProtection="1">
      <alignment horizontal="center" vertical="center" wrapText="1"/>
      <protection locked="0"/>
    </xf>
    <xf numFmtId="49" fontId="13" fillId="0" borderId="22" xfId="14" applyNumberFormat="1" applyFont="1" applyFill="1" applyBorder="1" applyAlignment="1" applyProtection="1">
      <alignment horizontal="center" vertical="center" wrapText="1"/>
      <protection locked="0"/>
    </xf>
    <xf numFmtId="43" fontId="13" fillId="0" borderId="27" xfId="5" applyNumberFormat="1" applyFont="1" applyFill="1" applyBorder="1" applyAlignment="1">
      <alignment horizontal="center" vertical="center" wrapText="1"/>
    </xf>
    <xf numFmtId="43" fontId="13" fillId="0" borderId="20" xfId="5" applyNumberFormat="1" applyFont="1" applyFill="1" applyBorder="1" applyAlignment="1">
      <alignment horizontal="center" vertical="center" wrapText="1"/>
    </xf>
    <xf numFmtId="43" fontId="13" fillId="0" borderId="23" xfId="5" applyNumberFormat="1" applyFont="1" applyFill="1" applyBorder="1" applyAlignment="1">
      <alignment horizontal="center" vertical="center" wrapText="1"/>
    </xf>
    <xf numFmtId="49" fontId="13" fillId="0" borderId="11" xfId="14" applyNumberFormat="1" applyFont="1" applyFill="1" applyBorder="1" applyAlignment="1" applyProtection="1">
      <alignment horizontal="center" vertical="center" wrapText="1"/>
      <protection locked="0"/>
    </xf>
    <xf numFmtId="49" fontId="13" fillId="0" borderId="35" xfId="14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14" applyNumberFormat="1" applyFont="1" applyFill="1" applyBorder="1" applyAlignment="1" applyProtection="1">
      <alignment horizontal="center" vertical="center" wrapText="1"/>
      <protection locked="0"/>
    </xf>
    <xf numFmtId="49" fontId="13" fillId="0" borderId="36" xfId="14" applyNumberFormat="1" applyFont="1" applyFill="1" applyBorder="1" applyAlignment="1" applyProtection="1">
      <alignment horizontal="center" vertical="center" wrapText="1"/>
      <protection locked="0"/>
    </xf>
    <xf numFmtId="0" fontId="24" fillId="0" borderId="28" xfId="14" applyFont="1" applyFill="1" applyBorder="1" applyAlignment="1">
      <alignment horizontal="left" vertical="center" wrapText="1"/>
    </xf>
    <xf numFmtId="49" fontId="36" fillId="0" borderId="1" xfId="31" applyNumberFormat="1" applyFont="1" applyFill="1" applyBorder="1" applyAlignment="1">
      <alignment horizontal="left" vertical="center" wrapText="1"/>
    </xf>
    <xf numFmtId="49" fontId="25" fillId="0" borderId="1" xfId="31" applyNumberFormat="1" applyFont="1" applyFill="1" applyBorder="1" applyAlignment="1">
      <alignment horizontal="left" vertical="center" wrapText="1"/>
    </xf>
    <xf numFmtId="49" fontId="13" fillId="0" borderId="30" xfId="14" applyNumberFormat="1" applyFont="1" applyFill="1" applyBorder="1" applyAlignment="1" applyProtection="1">
      <alignment horizontal="center" vertical="center" wrapText="1"/>
      <protection locked="0"/>
    </xf>
    <xf numFmtId="49" fontId="13" fillId="0" borderId="21" xfId="14" applyNumberFormat="1" applyFont="1" applyFill="1" applyBorder="1" applyAlignment="1">
      <alignment horizontal="left" vertical="center" wrapText="1"/>
    </xf>
    <xf numFmtId="49" fontId="13" fillId="0" borderId="19" xfId="14" applyNumberFormat="1" applyFont="1" applyFill="1" applyBorder="1" applyAlignment="1">
      <alignment horizontal="left" vertical="center" wrapText="1"/>
    </xf>
    <xf numFmtId="43" fontId="13" fillId="0" borderId="34" xfId="5" applyNumberFormat="1" applyFont="1" applyFill="1" applyBorder="1" applyAlignment="1">
      <alignment horizontal="center" vertical="center" wrapText="1"/>
    </xf>
    <xf numFmtId="166" fontId="13" fillId="0" borderId="1" xfId="14" applyNumberFormat="1" applyFont="1" applyFill="1" applyBorder="1" applyAlignment="1">
      <alignment horizontal="left" vertical="center" wrapText="1"/>
    </xf>
    <xf numFmtId="49" fontId="13" fillId="0" borderId="15" xfId="14" applyNumberFormat="1" applyFont="1" applyFill="1" applyBorder="1" applyAlignment="1">
      <alignment horizontal="center"/>
    </xf>
    <xf numFmtId="0" fontId="12" fillId="0" borderId="1" xfId="14" applyFont="1" applyFill="1" applyBorder="1" applyAlignment="1">
      <alignment horizontal="center" wrapText="1"/>
    </xf>
    <xf numFmtId="43" fontId="12" fillId="0" borderId="27" xfId="14" applyNumberFormat="1" applyFont="1" applyFill="1" applyBorder="1" applyAlignment="1">
      <alignment horizontal="center" vertical="center" wrapText="1"/>
    </xf>
    <xf numFmtId="43" fontId="12" fillId="0" borderId="20" xfId="14" applyNumberFormat="1" applyFont="1" applyFill="1" applyBorder="1" applyAlignment="1">
      <alignment horizontal="center" vertical="center" wrapText="1"/>
    </xf>
    <xf numFmtId="43" fontId="12" fillId="0" borderId="23" xfId="14" applyNumberFormat="1" applyFont="1" applyFill="1" applyBorder="1" applyAlignment="1">
      <alignment horizontal="center" vertical="center" wrapText="1"/>
    </xf>
    <xf numFmtId="49" fontId="13" fillId="0" borderId="7" xfId="31" applyNumberFormat="1" applyFont="1" applyFill="1" applyBorder="1" applyAlignment="1">
      <alignment horizontal="center" vertical="center" wrapText="1"/>
    </xf>
    <xf numFmtId="49" fontId="13" fillId="0" borderId="24" xfId="31" applyNumberFormat="1" applyFont="1" applyFill="1" applyBorder="1" applyAlignment="1">
      <alignment horizontal="center" vertical="center" wrapText="1"/>
    </xf>
    <xf numFmtId="49" fontId="13" fillId="0" borderId="25" xfId="31" applyNumberFormat="1" applyFont="1" applyFill="1" applyBorder="1" applyAlignment="1">
      <alignment horizontal="center" vertical="center" wrapText="1"/>
    </xf>
    <xf numFmtId="0" fontId="28" fillId="0" borderId="7" xfId="14" applyFont="1" applyFill="1" applyBorder="1" applyAlignment="1">
      <alignment horizontal="center" vertical="center" wrapText="1"/>
    </xf>
    <xf numFmtId="0" fontId="12" fillId="0" borderId="22" xfId="14" applyFont="1" applyFill="1" applyBorder="1" applyAlignment="1">
      <alignment horizontal="center" vertical="center" wrapText="1"/>
    </xf>
    <xf numFmtId="0" fontId="12" fillId="0" borderId="31" xfId="14" applyFont="1" applyFill="1" applyBorder="1" applyAlignment="1">
      <alignment horizontal="center" vertical="center" wrapText="1"/>
    </xf>
    <xf numFmtId="0" fontId="12" fillId="0" borderId="32" xfId="14" applyFont="1" applyFill="1" applyBorder="1" applyAlignment="1">
      <alignment horizontal="center" vertical="center" wrapText="1"/>
    </xf>
    <xf numFmtId="0" fontId="12" fillId="0" borderId="21" xfId="14" applyFont="1" applyFill="1" applyBorder="1" applyAlignment="1">
      <alignment horizontal="center" vertical="center" wrapText="1"/>
    </xf>
    <xf numFmtId="0" fontId="12" fillId="0" borderId="33" xfId="14" applyFont="1" applyFill="1" applyBorder="1" applyAlignment="1">
      <alignment horizontal="center" vertical="center" wrapText="1"/>
    </xf>
    <xf numFmtId="43" fontId="12" fillId="0" borderId="34" xfId="5" applyNumberFormat="1" applyFont="1" applyFill="1" applyBorder="1" applyAlignment="1">
      <alignment horizontal="center" vertical="center" wrapText="1"/>
    </xf>
    <xf numFmtId="0" fontId="12" fillId="0" borderId="33" xfId="14" applyFont="1" applyFill="1" applyBorder="1" applyAlignment="1">
      <alignment horizontal="left" vertical="center" wrapText="1"/>
    </xf>
    <xf numFmtId="49" fontId="27" fillId="0" borderId="1" xfId="31" applyNumberFormat="1" applyFont="1" applyFill="1" applyBorder="1" applyAlignment="1">
      <alignment horizontal="left" vertical="center" wrapText="1"/>
    </xf>
    <xf numFmtId="0" fontId="12" fillId="0" borderId="28" xfId="14" applyFont="1" applyFill="1" applyBorder="1" applyAlignment="1">
      <alignment horizontal="left" vertical="center" wrapText="1"/>
    </xf>
    <xf numFmtId="0" fontId="20" fillId="0" borderId="0" xfId="14" applyFont="1" applyFill="1" applyAlignment="1">
      <alignment horizontal="center" vertical="center" wrapText="1"/>
    </xf>
    <xf numFmtId="0" fontId="20" fillId="0" borderId="3" xfId="14" applyFont="1" applyFill="1" applyBorder="1" applyAlignment="1">
      <alignment horizontal="center" vertical="center" wrapText="1"/>
    </xf>
    <xf numFmtId="0" fontId="20" fillId="0" borderId="4" xfId="14" applyFont="1" applyFill="1" applyBorder="1" applyAlignment="1">
      <alignment horizontal="center" vertical="center" wrapText="1"/>
    </xf>
    <xf numFmtId="0" fontId="20" fillId="0" borderId="5" xfId="14" applyFont="1" applyFill="1" applyBorder="1" applyAlignment="1">
      <alignment horizontal="center" vertical="center" wrapText="1"/>
    </xf>
    <xf numFmtId="0" fontId="20" fillId="0" borderId="9" xfId="14" applyFont="1" applyFill="1" applyBorder="1" applyAlignment="1">
      <alignment horizontal="center" vertical="center" wrapText="1"/>
    </xf>
    <xf numFmtId="43" fontId="20" fillId="0" borderId="6" xfId="14" applyNumberFormat="1" applyFont="1" applyFill="1" applyBorder="1" applyAlignment="1">
      <alignment horizontal="center" vertical="center" wrapText="1"/>
    </xf>
    <xf numFmtId="43" fontId="20" fillId="0" borderId="10" xfId="14" applyNumberFormat="1" applyFont="1" applyFill="1" applyBorder="1" applyAlignment="1">
      <alignment horizontal="center" vertical="center" wrapText="1"/>
    </xf>
    <xf numFmtId="0" fontId="12" fillId="0" borderId="3" xfId="14" applyFont="1" applyFill="1" applyBorder="1" applyAlignment="1">
      <alignment horizontal="center" vertical="center" wrapText="1"/>
    </xf>
    <xf numFmtId="0" fontId="12" fillId="0" borderId="4" xfId="14" applyFont="1" applyFill="1" applyBorder="1" applyAlignment="1">
      <alignment horizontal="center" wrapText="1"/>
    </xf>
    <xf numFmtId="0" fontId="12" fillId="0" borderId="18" xfId="14" applyFont="1" applyFill="1" applyBorder="1" applyAlignment="1">
      <alignment horizontal="center" wrapText="1"/>
    </xf>
    <xf numFmtId="0" fontId="12" fillId="0" borderId="22" xfId="14" applyFont="1" applyFill="1" applyBorder="1" applyAlignment="1">
      <alignment horizontal="center" wrapText="1"/>
    </xf>
    <xf numFmtId="0" fontId="12" fillId="0" borderId="16" xfId="14" applyFont="1" applyFill="1" applyBorder="1" applyAlignment="1">
      <alignment horizontal="left" vertical="center" wrapText="1"/>
    </xf>
    <xf numFmtId="43" fontId="12" fillId="0" borderId="17" xfId="14" applyNumberFormat="1" applyFont="1" applyFill="1" applyBorder="1" applyAlignment="1">
      <alignment horizontal="center" vertical="center" wrapText="1"/>
    </xf>
    <xf numFmtId="49" fontId="25" fillId="0" borderId="21" xfId="31" applyNumberFormat="1" applyFont="1" applyFill="1" applyBorder="1" applyAlignment="1">
      <alignment horizontal="left" vertical="center" wrapText="1"/>
    </xf>
    <xf numFmtId="49" fontId="25" fillId="0" borderId="28" xfId="31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49" fontId="13" fillId="0" borderId="26" xfId="15" applyNumberFormat="1" applyFont="1" applyBorder="1" applyAlignment="1" applyProtection="1">
      <alignment horizontal="center" vertical="top" wrapText="1"/>
      <protection locked="0"/>
    </xf>
    <xf numFmtId="49" fontId="13" fillId="0" borderId="18" xfId="15" applyNumberFormat="1" applyFont="1" applyBorder="1" applyAlignment="1" applyProtection="1">
      <alignment horizontal="center" vertical="top" wrapText="1"/>
      <protection locked="0"/>
    </xf>
    <xf numFmtId="49" fontId="13" fillId="0" borderId="22" xfId="15" applyNumberFormat="1" applyFont="1" applyBorder="1" applyAlignment="1" applyProtection="1">
      <alignment horizontal="center" vertical="top" wrapText="1"/>
      <protection locked="0"/>
    </xf>
    <xf numFmtId="166" fontId="14" fillId="0" borderId="0" xfId="15" applyNumberFormat="1" applyFont="1" applyFill="1" applyBorder="1" applyAlignment="1">
      <alignment horizontal="right" vertical="center"/>
    </xf>
    <xf numFmtId="166" fontId="8" fillId="0" borderId="1" xfId="13" applyNumberFormat="1" applyFont="1" applyBorder="1" applyAlignment="1">
      <alignment horizontal="center" vertical="center" wrapText="1"/>
    </xf>
    <xf numFmtId="166" fontId="8" fillId="0" borderId="0" xfId="15" applyNumberFormat="1" applyFont="1" applyFill="1" applyBorder="1" applyAlignment="1">
      <alignment horizontal="center" vertical="center" wrapText="1"/>
    </xf>
    <xf numFmtId="166" fontId="25" fillId="0" borderId="0" xfId="15" applyNumberFormat="1" applyFont="1" applyFill="1" applyBorder="1" applyAlignment="1">
      <alignment horizontal="right" vertical="center" wrapText="1"/>
    </xf>
    <xf numFmtId="166" fontId="8" fillId="0" borderId="1" xfId="15" applyNumberFormat="1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166" fontId="31" fillId="0" borderId="24" xfId="0" applyNumberFormat="1" applyFont="1" applyBorder="1" applyAlignment="1">
      <alignment horizontal="center" vertical="center" wrapText="1"/>
    </xf>
    <xf numFmtId="166" fontId="31" fillId="0" borderId="8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4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 wrapText="1"/>
    </xf>
    <xf numFmtId="166" fontId="8" fillId="0" borderId="37" xfId="15" applyNumberFormat="1" applyFont="1" applyFill="1" applyBorder="1" applyAlignment="1">
      <alignment horizontal="center" vertical="center" wrapText="1"/>
    </xf>
    <xf numFmtId="166" fontId="8" fillId="0" borderId="4" xfId="15" applyNumberFormat="1" applyFont="1" applyFill="1" applyBorder="1" applyAlignment="1">
      <alignment horizontal="center" vertical="center" wrapText="1"/>
    </xf>
    <xf numFmtId="166" fontId="8" fillId="0" borderId="39" xfId="15" applyNumberFormat="1" applyFont="1" applyFill="1" applyBorder="1" applyAlignment="1">
      <alignment horizontal="center" vertical="center" wrapText="1"/>
    </xf>
    <xf numFmtId="166" fontId="8" fillId="0" borderId="22" xfId="15" applyNumberFormat="1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</cellXfs>
  <cellStyles count="36">
    <cellStyle name="Comma" xfId="27" builtinId="3"/>
    <cellStyle name="Comma 15" xfId="3"/>
    <cellStyle name="Comma 2" xfId="5"/>
    <cellStyle name="Comma 2 2" xfId="4"/>
    <cellStyle name="Comma 2 3" xfId="12"/>
    <cellStyle name="Comma 3" xfId="13"/>
    <cellStyle name="Comma 4" xfId="18"/>
    <cellStyle name="Comma 4 2" xfId="33"/>
    <cellStyle name="Comma 5" xfId="25"/>
    <cellStyle name="Currency" xfId="28" builtinId="4"/>
    <cellStyle name="Normal" xfId="0" builtinId="0"/>
    <cellStyle name="Normal 10" xfId="24"/>
    <cellStyle name="Normal 11" xfId="30"/>
    <cellStyle name="Normal 11 2" xfId="32"/>
    <cellStyle name="Normal 2" xfId="2"/>
    <cellStyle name="Normal 2 2" xfId="14"/>
    <cellStyle name="Normal 3" xfId="6"/>
    <cellStyle name="Normal 4" xfId="7"/>
    <cellStyle name="Normal 5" xfId="8"/>
    <cellStyle name="Normal 5 2" xfId="15"/>
    <cellStyle name="Normal 6" xfId="9"/>
    <cellStyle name="Normal 7" xfId="11"/>
    <cellStyle name="Normal 7 2" xfId="29"/>
    <cellStyle name="Normal 8" xfId="17"/>
    <cellStyle name="Normal 8 2" xfId="26"/>
    <cellStyle name="Normal 88" xfId="21"/>
    <cellStyle name="Normal 89" xfId="23"/>
    <cellStyle name="Normal 9" xfId="20"/>
    <cellStyle name="Normal 90" xfId="22"/>
    <cellStyle name="Normal_Book2" xfId="31"/>
    <cellStyle name="Percent 2" xfId="10"/>
    <cellStyle name="Percent 3" xfId="16"/>
    <cellStyle name="Percent 4" xfId="19"/>
    <cellStyle name="Percent 4 2" xfId="34"/>
    <cellStyle name="SN_241" xfId="1"/>
    <cellStyle name="SN_241 2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view="pageBreakPreview" topLeftCell="A31" zoomScaleNormal="100" zoomScaleSheetLayoutView="100" workbookViewId="0">
      <selection activeCell="D10" sqref="D10"/>
    </sheetView>
  </sheetViews>
  <sheetFormatPr defaultRowHeight="15" x14ac:dyDescent="0.25"/>
  <cols>
    <col min="1" max="1" width="66" style="70" customWidth="1"/>
    <col min="2" max="2" width="23.7109375" style="115" customWidth="1"/>
    <col min="3" max="3" width="20.140625" style="70" customWidth="1"/>
    <col min="4" max="4" width="16.7109375" style="70" customWidth="1"/>
    <col min="5" max="5" width="15.5703125" style="70" customWidth="1"/>
    <col min="6" max="9" width="11.7109375" style="70" customWidth="1"/>
    <col min="10" max="16384" width="9.140625" style="70"/>
  </cols>
  <sheetData>
    <row r="1" spans="1:10" s="3" customFormat="1" ht="21.75" customHeight="1" x14ac:dyDescent="0.3">
      <c r="A1" s="1"/>
      <c r="B1" s="91" t="s">
        <v>5</v>
      </c>
      <c r="F1" s="2"/>
      <c r="G1" s="2"/>
      <c r="H1" s="2"/>
      <c r="I1" s="2"/>
      <c r="J1" s="2"/>
    </row>
    <row r="2" spans="1:10" s="3" customFormat="1" ht="33" customHeight="1" x14ac:dyDescent="0.3">
      <c r="A2" s="1"/>
      <c r="B2" s="91" t="s">
        <v>44</v>
      </c>
      <c r="F2" s="2"/>
      <c r="G2" s="2"/>
      <c r="H2" s="2"/>
      <c r="I2" s="2"/>
      <c r="J2" s="2"/>
    </row>
    <row r="3" spans="1:10" ht="63.75" customHeight="1" x14ac:dyDescent="0.25">
      <c r="A3" s="133" t="s">
        <v>45</v>
      </c>
      <c r="B3" s="133"/>
    </row>
    <row r="4" spans="1:10" ht="16.5" x14ac:dyDescent="0.3">
      <c r="A4" s="96"/>
      <c r="B4" s="97" t="s">
        <v>4</v>
      </c>
    </row>
    <row r="5" spans="1:10" ht="33" x14ac:dyDescent="0.25">
      <c r="A5" s="129" t="s">
        <v>1</v>
      </c>
      <c r="B5" s="98" t="s">
        <v>46</v>
      </c>
      <c r="C5" s="130"/>
      <c r="D5" s="99"/>
      <c r="E5" s="99"/>
      <c r="F5" s="99"/>
    </row>
    <row r="6" spans="1:10" ht="21.75" customHeight="1" x14ac:dyDescent="0.3">
      <c r="A6" s="100" t="s">
        <v>0</v>
      </c>
      <c r="B6" s="120">
        <f>B8+B44</f>
        <v>288947536.69999993</v>
      </c>
      <c r="C6" s="131"/>
      <c r="D6" s="101"/>
      <c r="E6" s="102"/>
      <c r="F6" s="102"/>
    </row>
    <row r="7" spans="1:10" ht="17.25" customHeight="1" x14ac:dyDescent="0.25">
      <c r="A7" s="103" t="s">
        <v>2</v>
      </c>
      <c r="B7" s="121"/>
      <c r="C7" s="132"/>
      <c r="D7" s="99"/>
      <c r="E7" s="102"/>
      <c r="F7" s="99"/>
    </row>
    <row r="8" spans="1:10" x14ac:dyDescent="0.25">
      <c r="A8" s="104" t="s">
        <v>6</v>
      </c>
      <c r="B8" s="120">
        <f>B10+B17</f>
        <v>302835756.19999999</v>
      </c>
      <c r="C8" s="130"/>
      <c r="D8" s="99"/>
      <c r="E8" s="99"/>
      <c r="F8" s="99"/>
    </row>
    <row r="9" spans="1:10" x14ac:dyDescent="0.25">
      <c r="A9" s="103" t="s">
        <v>2</v>
      </c>
      <c r="B9" s="120"/>
      <c r="C9" s="112"/>
    </row>
    <row r="10" spans="1:10" x14ac:dyDescent="0.25">
      <c r="A10" s="104" t="s">
        <v>7</v>
      </c>
      <c r="B10" s="120">
        <f>B12</f>
        <v>295193440.69999999</v>
      </c>
      <c r="C10" s="112"/>
    </row>
    <row r="11" spans="1:10" x14ac:dyDescent="0.25">
      <c r="A11" s="103" t="s">
        <v>2</v>
      </c>
      <c r="B11" s="122"/>
      <c r="C11" s="112"/>
    </row>
    <row r="12" spans="1:10" ht="49.5" customHeight="1" x14ac:dyDescent="0.25">
      <c r="A12" s="104" t="s">
        <v>8</v>
      </c>
      <c r="B12" s="117">
        <f>B13</f>
        <v>295193440.69999999</v>
      </c>
    </row>
    <row r="13" spans="1:10" x14ac:dyDescent="0.25">
      <c r="A13" s="103" t="s">
        <v>3</v>
      </c>
      <c r="B13" s="123">
        <f>B15+B16</f>
        <v>295193440.69999999</v>
      </c>
    </row>
    <row r="14" spans="1:10" x14ac:dyDescent="0.25">
      <c r="A14" s="103" t="s">
        <v>9</v>
      </c>
      <c r="B14" s="123"/>
    </row>
    <row r="15" spans="1:10" x14ac:dyDescent="0.25">
      <c r="A15" s="105" t="s">
        <v>10</v>
      </c>
      <c r="B15" s="123">
        <v>295200000</v>
      </c>
    </row>
    <row r="16" spans="1:10" x14ac:dyDescent="0.25">
      <c r="A16" s="105" t="s">
        <v>11</v>
      </c>
      <c r="B16" s="123">
        <v>-6559.2999999999993</v>
      </c>
    </row>
    <row r="17" spans="1:6" ht="16.5" customHeight="1" x14ac:dyDescent="0.25">
      <c r="A17" s="104" t="s">
        <v>12</v>
      </c>
      <c r="B17" s="117">
        <f>+B19+B20+B24+B42</f>
        <v>7642315.5</v>
      </c>
    </row>
    <row r="18" spans="1:6" ht="16.5" customHeight="1" x14ac:dyDescent="0.25">
      <c r="A18" s="103" t="s">
        <v>2</v>
      </c>
      <c r="B18" s="117"/>
    </row>
    <row r="19" spans="1:6" ht="40.5" customHeight="1" x14ac:dyDescent="0.25">
      <c r="A19" s="104" t="s">
        <v>13</v>
      </c>
      <c r="B19" s="116">
        <f>27897000+90510.8-243186.2-8000000+0.4</f>
        <v>19744325</v>
      </c>
    </row>
    <row r="20" spans="1:6" ht="22.5" customHeight="1" x14ac:dyDescent="0.25">
      <c r="A20" s="104" t="s">
        <v>14</v>
      </c>
      <c r="B20" s="117">
        <f>+B22+B23</f>
        <v>-35484339</v>
      </c>
      <c r="D20" s="106"/>
      <c r="F20" s="107"/>
    </row>
    <row r="21" spans="1:6" ht="18.75" customHeight="1" x14ac:dyDescent="0.25">
      <c r="A21" s="108" t="s">
        <v>9</v>
      </c>
      <c r="B21" s="118"/>
      <c r="D21" s="106"/>
    </row>
    <row r="22" spans="1:6" ht="63" customHeight="1" x14ac:dyDescent="0.25">
      <c r="A22" s="109" t="s">
        <v>158</v>
      </c>
      <c r="B22" s="119">
        <v>-30984339</v>
      </c>
      <c r="D22" s="106"/>
    </row>
    <row r="23" spans="1:6" ht="36" customHeight="1" x14ac:dyDescent="0.25">
      <c r="A23" s="109" t="s">
        <v>159</v>
      </c>
      <c r="B23" s="119">
        <v>-4500000</v>
      </c>
      <c r="D23" s="106"/>
    </row>
    <row r="24" spans="1:6" ht="40.5" customHeight="1" x14ac:dyDescent="0.25">
      <c r="A24" s="104" t="s">
        <v>15</v>
      </c>
      <c r="B24" s="117">
        <f>SUM(B25:B41)</f>
        <v>27382329.5</v>
      </c>
    </row>
    <row r="25" spans="1:6" x14ac:dyDescent="0.25">
      <c r="A25" s="105" t="s">
        <v>16</v>
      </c>
      <c r="B25" s="124">
        <v>12046896.4</v>
      </c>
    </row>
    <row r="26" spans="1:6" x14ac:dyDescent="0.25">
      <c r="A26" s="105" t="s">
        <v>17</v>
      </c>
      <c r="B26" s="124">
        <v>2234141.1</v>
      </c>
    </row>
    <row r="27" spans="1:6" x14ac:dyDescent="0.25">
      <c r="A27" s="105" t="s">
        <v>18</v>
      </c>
      <c r="B27" s="124">
        <v>531619.9</v>
      </c>
    </row>
    <row r="28" spans="1:6" x14ac:dyDescent="0.25">
      <c r="A28" s="105" t="s">
        <v>19</v>
      </c>
      <c r="B28" s="124">
        <v>517813.4</v>
      </c>
    </row>
    <row r="29" spans="1:6" x14ac:dyDescent="0.25">
      <c r="A29" s="105" t="s">
        <v>20</v>
      </c>
      <c r="B29" s="124">
        <v>246487.8</v>
      </c>
    </row>
    <row r="30" spans="1:6" x14ac:dyDescent="0.25">
      <c r="A30" s="105" t="s">
        <v>21</v>
      </c>
      <c r="B30" s="124">
        <v>59408.9</v>
      </c>
    </row>
    <row r="31" spans="1:6" x14ac:dyDescent="0.25">
      <c r="A31" s="105" t="s">
        <v>22</v>
      </c>
      <c r="B31" s="124">
        <v>611293.9</v>
      </c>
    </row>
    <row r="32" spans="1:6" x14ac:dyDescent="0.25">
      <c r="A32" s="105" t="s">
        <v>23</v>
      </c>
      <c r="B32" s="124">
        <v>45539.3</v>
      </c>
    </row>
    <row r="33" spans="1:4" x14ac:dyDescent="0.25">
      <c r="A33" s="105" t="s">
        <v>24</v>
      </c>
      <c r="B33" s="124">
        <v>43793.599999999999</v>
      </c>
    </row>
    <row r="34" spans="1:4" x14ac:dyDescent="0.25">
      <c r="A34" s="105" t="s">
        <v>25</v>
      </c>
      <c r="B34" s="124">
        <v>14354.1</v>
      </c>
    </row>
    <row r="35" spans="1:4" x14ac:dyDescent="0.25">
      <c r="A35" s="105" t="s">
        <v>26</v>
      </c>
      <c r="B35" s="124">
        <v>3523809.5</v>
      </c>
    </row>
    <row r="36" spans="1:4" x14ac:dyDescent="0.25">
      <c r="A36" s="105" t="s">
        <v>27</v>
      </c>
      <c r="B36" s="124">
        <v>2323130.7999999998</v>
      </c>
    </row>
    <row r="37" spans="1:4" ht="27" x14ac:dyDescent="0.25">
      <c r="A37" s="105" t="s">
        <v>28</v>
      </c>
      <c r="B37" s="124">
        <v>73111.7</v>
      </c>
    </row>
    <row r="38" spans="1:4" x14ac:dyDescent="0.25">
      <c r="A38" s="105" t="s">
        <v>29</v>
      </c>
      <c r="B38" s="124">
        <v>162929.79999999999</v>
      </c>
    </row>
    <row r="39" spans="1:4" x14ac:dyDescent="0.25">
      <c r="A39" s="105" t="s">
        <v>30</v>
      </c>
      <c r="B39" s="124">
        <v>97560.4</v>
      </c>
    </row>
    <row r="40" spans="1:4" x14ac:dyDescent="0.25">
      <c r="A40" s="105" t="s">
        <v>31</v>
      </c>
      <c r="B40" s="124">
        <v>1505936.9</v>
      </c>
    </row>
    <row r="41" spans="1:4" ht="16.5" x14ac:dyDescent="0.25">
      <c r="A41" s="110" t="s">
        <v>32</v>
      </c>
      <c r="B41" s="124">
        <v>3344502</v>
      </c>
    </row>
    <row r="42" spans="1:4" x14ac:dyDescent="0.25">
      <c r="A42" s="104" t="s">
        <v>33</v>
      </c>
      <c r="B42" s="117">
        <f>SUM(B43:B43)</f>
        <v>-4000000</v>
      </c>
    </row>
    <row r="43" spans="1:4" x14ac:dyDescent="0.25">
      <c r="A43" s="103" t="s">
        <v>47</v>
      </c>
      <c r="B43" s="124">
        <v>-4000000</v>
      </c>
    </row>
    <row r="44" spans="1:4" x14ac:dyDescent="0.25">
      <c r="A44" s="104" t="s">
        <v>34</v>
      </c>
      <c r="B44" s="117">
        <f>B46+B54</f>
        <v>-13888219.50000003</v>
      </c>
    </row>
    <row r="45" spans="1:4" x14ac:dyDescent="0.25">
      <c r="A45" s="103" t="s">
        <v>35</v>
      </c>
      <c r="B45" s="123"/>
    </row>
    <row r="46" spans="1:4" x14ac:dyDescent="0.25">
      <c r="A46" s="104" t="s">
        <v>7</v>
      </c>
      <c r="B46" s="117">
        <f>B48+B52</f>
        <v>123401943.59999999</v>
      </c>
    </row>
    <row r="47" spans="1:4" x14ac:dyDescent="0.25">
      <c r="A47" s="103" t="s">
        <v>2</v>
      </c>
      <c r="B47" s="123"/>
    </row>
    <row r="48" spans="1:4" x14ac:dyDescent="0.25">
      <c r="A48" s="104" t="s">
        <v>36</v>
      </c>
      <c r="B48" s="125">
        <f>+B50+B51</f>
        <v>259366667.90000001</v>
      </c>
      <c r="C48" s="111"/>
      <c r="D48" s="111"/>
    </row>
    <row r="49" spans="1:4" x14ac:dyDescent="0.25">
      <c r="A49" s="105" t="s">
        <v>9</v>
      </c>
      <c r="B49" s="125"/>
      <c r="C49" s="111"/>
      <c r="D49" s="111"/>
    </row>
    <row r="50" spans="1:4" ht="19.5" customHeight="1" x14ac:dyDescent="0.25">
      <c r="A50" s="109" t="s">
        <v>160</v>
      </c>
      <c r="B50" s="126">
        <v>121417067.09999999</v>
      </c>
      <c r="C50" s="111"/>
      <c r="D50" s="111"/>
    </row>
    <row r="51" spans="1:4" ht="22.5" customHeight="1" x14ac:dyDescent="0.25">
      <c r="A51" s="109" t="s">
        <v>157</v>
      </c>
      <c r="B51" s="126">
        <v>137949600.80000001</v>
      </c>
      <c r="C51" s="111"/>
      <c r="D51" s="111"/>
    </row>
    <row r="52" spans="1:4" x14ac:dyDescent="0.25">
      <c r="A52" s="104" t="s">
        <v>37</v>
      </c>
      <c r="B52" s="117">
        <f t="shared" ref="B52" si="0">+B53</f>
        <v>-135964724.30000001</v>
      </c>
    </row>
    <row r="53" spans="1:4" x14ac:dyDescent="0.25">
      <c r="A53" s="103" t="s">
        <v>3</v>
      </c>
      <c r="B53" s="117">
        <v>-135964724.30000001</v>
      </c>
    </row>
    <row r="54" spans="1:4" x14ac:dyDescent="0.25">
      <c r="A54" s="104" t="s">
        <v>38</v>
      </c>
      <c r="B54" s="117">
        <f>B56+B60+B63</f>
        <v>-137290163.10000002</v>
      </c>
    </row>
    <row r="55" spans="1:4" x14ac:dyDescent="0.25">
      <c r="A55" s="103" t="s">
        <v>2</v>
      </c>
      <c r="B55" s="123"/>
    </row>
    <row r="56" spans="1:4" x14ac:dyDescent="0.25">
      <c r="A56" s="104" t="s">
        <v>39</v>
      </c>
      <c r="B56" s="117">
        <f>B59</f>
        <v>-136000000</v>
      </c>
    </row>
    <row r="57" spans="1:4" x14ac:dyDescent="0.25">
      <c r="A57" s="103" t="s">
        <v>3</v>
      </c>
      <c r="B57" s="123">
        <f>B56</f>
        <v>-136000000</v>
      </c>
    </row>
    <row r="58" spans="1:4" x14ac:dyDescent="0.25">
      <c r="A58" s="103" t="s">
        <v>9</v>
      </c>
      <c r="B58" s="123"/>
    </row>
    <row r="59" spans="1:4" x14ac:dyDescent="0.25">
      <c r="A59" s="105" t="s">
        <v>161</v>
      </c>
      <c r="B59" s="123">
        <f>-144000000+8000000</f>
        <v>-136000000</v>
      </c>
    </row>
    <row r="60" spans="1:4" ht="28.5" x14ac:dyDescent="0.25">
      <c r="A60" s="104" t="s">
        <v>40</v>
      </c>
      <c r="B60" s="117">
        <f>+B62</f>
        <v>352175.7</v>
      </c>
    </row>
    <row r="61" spans="1:4" x14ac:dyDescent="0.25">
      <c r="A61" s="103" t="s">
        <v>9</v>
      </c>
      <c r="B61" s="123"/>
    </row>
    <row r="62" spans="1:4" x14ac:dyDescent="0.25">
      <c r="A62" s="105" t="s">
        <v>41</v>
      </c>
      <c r="B62" s="123">
        <v>352175.7</v>
      </c>
    </row>
    <row r="63" spans="1:4" x14ac:dyDescent="0.25">
      <c r="A63" s="104" t="s">
        <v>42</v>
      </c>
      <c r="B63" s="117">
        <f>B64+B67</f>
        <v>-1642338.8</v>
      </c>
    </row>
    <row r="64" spans="1:4" x14ac:dyDescent="0.25">
      <c r="A64" s="103" t="s">
        <v>3</v>
      </c>
      <c r="B64" s="123">
        <f>+B66</f>
        <v>-916713.8</v>
      </c>
    </row>
    <row r="65" spans="1:8" x14ac:dyDescent="0.25">
      <c r="A65" s="103" t="s">
        <v>9</v>
      </c>
      <c r="B65" s="123"/>
      <c r="H65" s="112"/>
    </row>
    <row r="66" spans="1:8" ht="27" x14ac:dyDescent="0.25">
      <c r="A66" s="105" t="s">
        <v>43</v>
      </c>
      <c r="B66" s="123">
        <v>-916713.8</v>
      </c>
      <c r="H66" s="112"/>
    </row>
    <row r="67" spans="1:8" x14ac:dyDescent="0.25">
      <c r="A67" s="113" t="s">
        <v>146</v>
      </c>
      <c r="B67" s="127">
        <f>+B69</f>
        <v>-725625</v>
      </c>
      <c r="H67" s="112"/>
    </row>
    <row r="68" spans="1:8" x14ac:dyDescent="0.25">
      <c r="A68" s="103" t="s">
        <v>9</v>
      </c>
      <c r="B68" s="123"/>
      <c r="H68" s="114"/>
    </row>
    <row r="69" spans="1:8" ht="27" x14ac:dyDescent="0.25">
      <c r="A69" s="105" t="s">
        <v>48</v>
      </c>
      <c r="B69" s="128">
        <v>-725625</v>
      </c>
      <c r="D69" s="115"/>
      <c r="H69" s="112"/>
    </row>
  </sheetData>
  <mergeCells count="1">
    <mergeCell ref="A3:B3"/>
  </mergeCells>
  <pageMargins left="0.7" right="0.7" top="0.75" bottom="0.75" header="0.3" footer="0.3"/>
  <pageSetup paperSize="9" scale="90" firstPageNumber="309" orientation="portrait" useFirstPageNumber="1" r:id="rId1"/>
  <headerFooter>
    <oddFooter>&amp;C&amp;P</oddFooter>
  </headerFooter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view="pageBreakPreview" zoomScale="60" zoomScaleNormal="100" workbookViewId="0">
      <selection activeCell="D21" sqref="D21:D22"/>
    </sheetView>
  </sheetViews>
  <sheetFormatPr defaultColWidth="9.140625" defaultRowHeight="16.5" x14ac:dyDescent="0.3"/>
  <cols>
    <col min="1" max="1" width="2.140625" style="1" customWidth="1"/>
    <col min="2" max="2" width="13.85546875" style="3" customWidth="1"/>
    <col min="3" max="3" width="16" style="3" customWidth="1"/>
    <col min="4" max="4" width="74.85546875" style="3" customWidth="1"/>
    <col min="5" max="5" width="24.85546875" style="92" customWidth="1"/>
    <col min="6" max="6" width="20.42578125" style="2" customWidth="1"/>
    <col min="7" max="7" width="19" style="2" bestFit="1" customWidth="1"/>
    <col min="8" max="9" width="16.42578125" style="2" customWidth="1"/>
    <col min="10" max="10" width="9.140625" style="2"/>
    <col min="11" max="16384" width="9.140625" style="3"/>
  </cols>
  <sheetData>
    <row r="1" spans="2:12" ht="21.75" customHeight="1" x14ac:dyDescent="0.3">
      <c r="B1" s="4"/>
      <c r="E1" s="91" t="s">
        <v>5</v>
      </c>
    </row>
    <row r="2" spans="2:12" ht="33" customHeight="1" x14ac:dyDescent="0.3">
      <c r="B2" s="4"/>
      <c r="E2" s="91" t="s">
        <v>49</v>
      </c>
    </row>
    <row r="3" spans="2:12" ht="66.75" customHeight="1" x14ac:dyDescent="0.3">
      <c r="B3" s="184" t="s">
        <v>50</v>
      </c>
      <c r="C3" s="184"/>
      <c r="D3" s="184"/>
      <c r="E3" s="184"/>
    </row>
    <row r="4" spans="2:12" x14ac:dyDescent="0.3">
      <c r="B4" s="4"/>
    </row>
    <row r="5" spans="2:12" ht="21.75" customHeight="1" thickBot="1" x14ac:dyDescent="0.35">
      <c r="B5" s="4"/>
      <c r="E5" s="93"/>
      <c r="F5" s="5"/>
    </row>
    <row r="6" spans="2:12" ht="29.25" customHeight="1" x14ac:dyDescent="0.3">
      <c r="B6" s="185" t="s">
        <v>51</v>
      </c>
      <c r="C6" s="186"/>
      <c r="D6" s="187" t="s">
        <v>52</v>
      </c>
      <c r="E6" s="189" t="s">
        <v>53</v>
      </c>
      <c r="F6" s="12"/>
    </row>
    <row r="7" spans="2:12" ht="25.5" customHeight="1" x14ac:dyDescent="0.3">
      <c r="B7" s="6" t="s">
        <v>54</v>
      </c>
      <c r="C7" s="7" t="s">
        <v>55</v>
      </c>
      <c r="D7" s="188"/>
      <c r="E7" s="190"/>
      <c r="F7" s="90"/>
      <c r="G7" s="8"/>
      <c r="H7" s="8"/>
      <c r="I7" s="8"/>
    </row>
    <row r="8" spans="2:12" ht="38.25" customHeight="1" thickBot="1" x14ac:dyDescent="0.35">
      <c r="B8" s="9"/>
      <c r="C8" s="10"/>
      <c r="D8" s="11" t="s">
        <v>56</v>
      </c>
      <c r="E8" s="94">
        <f>E10+E23+E49+E57+E73+E95+E103</f>
        <v>309097961.4000001</v>
      </c>
      <c r="F8" s="12"/>
      <c r="G8" s="13"/>
      <c r="H8" s="14"/>
      <c r="I8" s="8"/>
    </row>
    <row r="9" spans="2:12" s="15" customFormat="1" ht="33.75" customHeight="1" thickBot="1" x14ac:dyDescent="0.35">
      <c r="B9" s="166"/>
      <c r="C9" s="166"/>
      <c r="D9" s="16" t="s">
        <v>3</v>
      </c>
      <c r="E9" s="95"/>
      <c r="G9" s="17"/>
      <c r="H9" s="17"/>
      <c r="I9" s="17"/>
      <c r="J9" s="17"/>
      <c r="K9" s="17"/>
      <c r="L9" s="17"/>
    </row>
    <row r="10" spans="2:12" s="15" customFormat="1" ht="32.25" customHeight="1" x14ac:dyDescent="0.3">
      <c r="B10" s="191">
        <v>1210</v>
      </c>
      <c r="C10" s="192"/>
      <c r="D10" s="195" t="s">
        <v>57</v>
      </c>
      <c r="E10" s="196">
        <f>E17</f>
        <v>136000000</v>
      </c>
      <c r="G10" s="17"/>
      <c r="H10" s="17"/>
      <c r="I10" s="17"/>
      <c r="J10" s="17"/>
      <c r="K10" s="17"/>
      <c r="L10" s="17"/>
    </row>
    <row r="11" spans="2:12" s="15" customFormat="1" x14ac:dyDescent="0.3">
      <c r="B11" s="134"/>
      <c r="C11" s="193"/>
      <c r="D11" s="145"/>
      <c r="E11" s="169"/>
      <c r="G11" s="17"/>
      <c r="H11" s="17"/>
      <c r="I11" s="17"/>
      <c r="J11" s="17"/>
      <c r="K11" s="17"/>
      <c r="L11" s="17"/>
    </row>
    <row r="12" spans="2:12" s="15" customFormat="1" ht="24" customHeight="1" x14ac:dyDescent="0.3">
      <c r="B12" s="134"/>
      <c r="C12" s="193"/>
      <c r="D12" s="146" t="s">
        <v>58</v>
      </c>
      <c r="E12" s="169"/>
      <c r="G12" s="17"/>
      <c r="H12" s="17"/>
      <c r="I12" s="17"/>
      <c r="J12" s="17"/>
      <c r="K12" s="17"/>
      <c r="L12" s="17"/>
    </row>
    <row r="13" spans="2:12" s="15" customFormat="1" x14ac:dyDescent="0.3">
      <c r="B13" s="134"/>
      <c r="C13" s="193"/>
      <c r="D13" s="145"/>
      <c r="E13" s="169"/>
      <c r="G13" s="17"/>
      <c r="H13" s="17"/>
      <c r="I13" s="17"/>
      <c r="J13" s="17"/>
      <c r="K13" s="17"/>
      <c r="L13" s="17"/>
    </row>
    <row r="14" spans="2:12" s="15" customFormat="1" ht="32.25" customHeight="1" x14ac:dyDescent="0.3">
      <c r="B14" s="134"/>
      <c r="C14" s="193"/>
      <c r="D14" s="146" t="s">
        <v>59</v>
      </c>
      <c r="E14" s="169"/>
      <c r="G14" s="17"/>
      <c r="H14" s="17"/>
      <c r="I14" s="17"/>
      <c r="J14" s="17"/>
      <c r="K14" s="17"/>
      <c r="L14" s="17"/>
    </row>
    <row r="15" spans="2:12" s="15" customFormat="1" ht="32.25" customHeight="1" x14ac:dyDescent="0.3">
      <c r="B15" s="134"/>
      <c r="C15" s="194"/>
      <c r="D15" s="145"/>
      <c r="E15" s="170"/>
      <c r="G15" s="17"/>
      <c r="H15" s="17"/>
      <c r="I15" s="17"/>
      <c r="J15" s="17"/>
      <c r="K15" s="17"/>
      <c r="L15" s="17"/>
    </row>
    <row r="16" spans="2:12" ht="29.25" customHeight="1" x14ac:dyDescent="0.3">
      <c r="B16" s="171" t="s">
        <v>60</v>
      </c>
      <c r="C16" s="172"/>
      <c r="D16" s="172"/>
      <c r="E16" s="173"/>
      <c r="G16" s="8"/>
      <c r="H16" s="8"/>
      <c r="I16" s="8"/>
      <c r="J16" s="8"/>
      <c r="K16" s="8"/>
      <c r="L16" s="8"/>
    </row>
    <row r="17" spans="1:12" ht="26.25" customHeight="1" x14ac:dyDescent="0.3">
      <c r="B17" s="134"/>
      <c r="C17" s="137">
        <v>42001</v>
      </c>
      <c r="D17" s="144" t="s">
        <v>162</v>
      </c>
      <c r="E17" s="141">
        <f>-hav.3!B59</f>
        <v>136000000</v>
      </c>
      <c r="F17" s="12"/>
      <c r="G17" s="8"/>
      <c r="H17" s="8"/>
      <c r="I17" s="8"/>
      <c r="J17" s="8"/>
      <c r="K17" s="8"/>
      <c r="L17" s="8"/>
    </row>
    <row r="18" spans="1:12" ht="21" customHeight="1" x14ac:dyDescent="0.3">
      <c r="B18" s="134"/>
      <c r="C18" s="138"/>
      <c r="D18" s="145"/>
      <c r="E18" s="142"/>
      <c r="G18" s="8"/>
      <c r="H18" s="8"/>
      <c r="I18" s="8"/>
      <c r="J18" s="8"/>
      <c r="K18" s="8"/>
      <c r="L18" s="8"/>
    </row>
    <row r="19" spans="1:12" ht="24.75" customHeight="1" x14ac:dyDescent="0.3">
      <c r="B19" s="134"/>
      <c r="C19" s="138"/>
      <c r="D19" s="144" t="s">
        <v>163</v>
      </c>
      <c r="E19" s="142"/>
      <c r="G19" s="8"/>
      <c r="H19" s="8"/>
      <c r="I19" s="8"/>
      <c r="J19" s="8"/>
      <c r="K19" s="8"/>
      <c r="L19" s="8"/>
    </row>
    <row r="20" spans="1:12" ht="33.75" customHeight="1" x14ac:dyDescent="0.3">
      <c r="B20" s="134"/>
      <c r="C20" s="138"/>
      <c r="D20" s="145"/>
      <c r="E20" s="142"/>
      <c r="G20" s="8"/>
      <c r="H20" s="8"/>
      <c r="I20" s="8"/>
      <c r="J20" s="8"/>
      <c r="K20" s="8"/>
      <c r="L20" s="8"/>
    </row>
    <row r="21" spans="1:12" ht="23.25" customHeight="1" x14ac:dyDescent="0.3">
      <c r="B21" s="134"/>
      <c r="C21" s="138"/>
      <c r="D21" s="197" t="s">
        <v>61</v>
      </c>
      <c r="E21" s="142"/>
      <c r="G21" s="8"/>
      <c r="H21" s="8"/>
      <c r="I21" s="8"/>
      <c r="J21" s="8"/>
      <c r="K21" s="8"/>
      <c r="L21" s="8"/>
    </row>
    <row r="22" spans="1:12" ht="23.25" customHeight="1" x14ac:dyDescent="0.3">
      <c r="B22" s="134"/>
      <c r="C22" s="138"/>
      <c r="D22" s="198"/>
      <c r="E22" s="142"/>
      <c r="G22" s="8"/>
      <c r="H22" s="8"/>
      <c r="I22" s="8"/>
      <c r="J22" s="8"/>
      <c r="K22" s="8"/>
      <c r="L22" s="8"/>
    </row>
    <row r="23" spans="1:12" ht="29.25" customHeight="1" x14ac:dyDescent="0.3">
      <c r="B23" s="134">
        <v>1211</v>
      </c>
      <c r="C23" s="167"/>
      <c r="D23" s="182" t="s">
        <v>62</v>
      </c>
      <c r="E23" s="168">
        <f>+E30+E36+E42</f>
        <v>136887997.40000004</v>
      </c>
      <c r="G23" s="8"/>
      <c r="H23" s="8"/>
      <c r="I23" s="8"/>
      <c r="J23" s="8"/>
      <c r="K23" s="8"/>
      <c r="L23" s="8"/>
    </row>
    <row r="24" spans="1:12" x14ac:dyDescent="0.3">
      <c r="B24" s="134"/>
      <c r="C24" s="167"/>
      <c r="D24" s="160"/>
      <c r="E24" s="169"/>
      <c r="G24" s="8"/>
      <c r="H24" s="8"/>
      <c r="I24" s="8"/>
      <c r="J24" s="8"/>
      <c r="K24" s="8"/>
      <c r="L24" s="8"/>
    </row>
    <row r="25" spans="1:12" ht="27" customHeight="1" x14ac:dyDescent="0.3">
      <c r="B25" s="134"/>
      <c r="C25" s="167"/>
      <c r="D25" s="183" t="s">
        <v>63</v>
      </c>
      <c r="E25" s="169"/>
      <c r="G25" s="8"/>
      <c r="H25" s="8"/>
      <c r="I25" s="8"/>
      <c r="J25" s="8"/>
      <c r="K25" s="8"/>
      <c r="L25" s="8"/>
    </row>
    <row r="26" spans="1:12" ht="41.25" customHeight="1" x14ac:dyDescent="0.3">
      <c r="B26" s="134"/>
      <c r="C26" s="167"/>
      <c r="D26" s="145"/>
      <c r="E26" s="169"/>
      <c r="G26" s="8"/>
      <c r="H26" s="8"/>
      <c r="I26" s="8"/>
      <c r="J26" s="8"/>
      <c r="K26" s="8"/>
      <c r="L26" s="8"/>
    </row>
    <row r="27" spans="1:12" ht="23.25" customHeight="1" x14ac:dyDescent="0.3">
      <c r="B27" s="134"/>
      <c r="C27" s="167"/>
      <c r="D27" s="146" t="s">
        <v>64</v>
      </c>
      <c r="E27" s="169"/>
      <c r="G27" s="8"/>
      <c r="H27" s="8"/>
      <c r="I27" s="8"/>
      <c r="J27" s="8"/>
      <c r="K27" s="8"/>
      <c r="L27" s="8"/>
    </row>
    <row r="28" spans="1:12" ht="36" customHeight="1" x14ac:dyDescent="0.3">
      <c r="B28" s="134"/>
      <c r="C28" s="167"/>
      <c r="D28" s="145"/>
      <c r="E28" s="170"/>
      <c r="G28" s="8"/>
      <c r="H28" s="8"/>
      <c r="I28" s="8"/>
      <c r="J28" s="8"/>
      <c r="K28" s="8"/>
      <c r="L28" s="8"/>
    </row>
    <row r="29" spans="1:12" ht="31.5" customHeight="1" x14ac:dyDescent="0.3">
      <c r="B29" s="171" t="s">
        <v>60</v>
      </c>
      <c r="C29" s="172"/>
      <c r="D29" s="172"/>
      <c r="E29" s="173"/>
      <c r="G29" s="8"/>
      <c r="H29" s="8"/>
      <c r="I29" s="8"/>
      <c r="J29" s="8"/>
      <c r="K29" s="8"/>
      <c r="L29" s="8"/>
    </row>
    <row r="30" spans="1:12" s="20" customFormat="1" ht="23.25" customHeight="1" x14ac:dyDescent="0.3">
      <c r="A30" s="18"/>
      <c r="B30" s="174"/>
      <c r="C30" s="137">
        <v>43001</v>
      </c>
      <c r="D30" s="146" t="s">
        <v>65</v>
      </c>
      <c r="E30" s="141">
        <f>-hav.3!B53</f>
        <v>135964724.30000001</v>
      </c>
      <c r="F30" s="2"/>
      <c r="G30" s="8"/>
      <c r="H30" s="8"/>
      <c r="I30" s="19"/>
      <c r="J30" s="19"/>
      <c r="K30" s="19"/>
      <c r="L30" s="19"/>
    </row>
    <row r="31" spans="1:12" s="20" customFormat="1" ht="30.75" customHeight="1" x14ac:dyDescent="0.3">
      <c r="A31" s="18"/>
      <c r="B31" s="174"/>
      <c r="C31" s="138"/>
      <c r="D31" s="145"/>
      <c r="E31" s="142"/>
      <c r="F31" s="2"/>
      <c r="G31" s="8"/>
      <c r="H31" s="8"/>
      <c r="I31" s="19"/>
      <c r="J31" s="19"/>
      <c r="K31" s="19"/>
      <c r="L31" s="19"/>
    </row>
    <row r="32" spans="1:12" s="20" customFormat="1" ht="24.75" customHeight="1" x14ac:dyDescent="0.3">
      <c r="A32" s="18"/>
      <c r="B32" s="174"/>
      <c r="C32" s="138"/>
      <c r="D32" s="146" t="s">
        <v>66</v>
      </c>
      <c r="E32" s="142"/>
      <c r="F32" s="2"/>
      <c r="G32" s="8"/>
      <c r="H32" s="8"/>
      <c r="I32" s="19"/>
      <c r="J32" s="19"/>
      <c r="K32" s="19"/>
      <c r="L32" s="19"/>
    </row>
    <row r="33" spans="1:12" s="20" customFormat="1" ht="51" customHeight="1" x14ac:dyDescent="0.3">
      <c r="A33" s="18"/>
      <c r="B33" s="174"/>
      <c r="C33" s="138"/>
      <c r="D33" s="145"/>
      <c r="E33" s="142"/>
      <c r="F33" s="2"/>
      <c r="G33" s="8"/>
      <c r="H33" s="8"/>
      <c r="I33" s="19"/>
      <c r="J33" s="19"/>
      <c r="K33" s="19"/>
      <c r="L33" s="19"/>
    </row>
    <row r="34" spans="1:12" s="20" customFormat="1" ht="26.25" customHeight="1" x14ac:dyDescent="0.3">
      <c r="A34" s="18"/>
      <c r="B34" s="174"/>
      <c r="C34" s="138"/>
      <c r="D34" s="146" t="s">
        <v>67</v>
      </c>
      <c r="E34" s="142"/>
      <c r="F34" s="2"/>
      <c r="G34" s="8"/>
      <c r="H34" s="8"/>
      <c r="I34" s="19"/>
      <c r="J34" s="19"/>
      <c r="K34" s="19"/>
      <c r="L34" s="19"/>
    </row>
    <row r="35" spans="1:12" s="20" customFormat="1" ht="19.5" customHeight="1" x14ac:dyDescent="0.3">
      <c r="A35" s="18"/>
      <c r="B35" s="174"/>
      <c r="C35" s="175"/>
      <c r="D35" s="145"/>
      <c r="E35" s="143"/>
      <c r="F35" s="2"/>
      <c r="G35" s="8"/>
      <c r="H35" s="8"/>
      <c r="I35" s="19"/>
      <c r="J35" s="19"/>
      <c r="K35" s="19"/>
      <c r="L35" s="19"/>
    </row>
    <row r="36" spans="1:12" ht="9.75" customHeight="1" x14ac:dyDescent="0.3">
      <c r="B36" s="134"/>
      <c r="C36" s="137">
        <v>44001</v>
      </c>
      <c r="D36" s="144" t="s">
        <v>68</v>
      </c>
      <c r="E36" s="141">
        <f>-hav.3!B66</f>
        <v>916713.8</v>
      </c>
      <c r="G36" s="8"/>
      <c r="H36" s="8"/>
      <c r="I36" s="8"/>
      <c r="J36" s="8"/>
      <c r="K36" s="8"/>
      <c r="L36" s="8"/>
    </row>
    <row r="37" spans="1:12" ht="63.75" customHeight="1" x14ac:dyDescent="0.3">
      <c r="B37" s="134"/>
      <c r="C37" s="138"/>
      <c r="D37" s="145"/>
      <c r="E37" s="142"/>
      <c r="G37" s="8"/>
      <c r="H37" s="8"/>
      <c r="I37" s="8"/>
      <c r="J37" s="8"/>
      <c r="K37" s="8"/>
      <c r="L37" s="8"/>
    </row>
    <row r="38" spans="1:12" ht="27" customHeight="1" x14ac:dyDescent="0.3">
      <c r="B38" s="134"/>
      <c r="C38" s="138"/>
      <c r="D38" s="144" t="s">
        <v>69</v>
      </c>
      <c r="E38" s="142"/>
      <c r="G38" s="8"/>
      <c r="H38" s="8"/>
      <c r="I38" s="8"/>
      <c r="J38" s="8"/>
      <c r="K38" s="8"/>
      <c r="L38" s="8"/>
    </row>
    <row r="39" spans="1:12" ht="78.75" customHeight="1" x14ac:dyDescent="0.3">
      <c r="B39" s="135"/>
      <c r="C39" s="139"/>
      <c r="D39" s="145"/>
      <c r="E39" s="142"/>
      <c r="G39" s="8"/>
      <c r="H39" s="8"/>
      <c r="I39" s="8"/>
      <c r="J39" s="8"/>
      <c r="K39" s="8"/>
      <c r="L39" s="8"/>
    </row>
    <row r="40" spans="1:12" ht="23.25" customHeight="1" x14ac:dyDescent="0.3">
      <c r="B40" s="135"/>
      <c r="C40" s="139"/>
      <c r="D40" s="146" t="s">
        <v>70</v>
      </c>
      <c r="E40" s="142"/>
      <c r="G40" s="8"/>
      <c r="H40" s="8"/>
      <c r="I40" s="8"/>
      <c r="J40" s="8"/>
      <c r="K40" s="8"/>
      <c r="L40" s="8"/>
    </row>
    <row r="41" spans="1:12" ht="24" customHeight="1" x14ac:dyDescent="0.3">
      <c r="B41" s="136"/>
      <c r="C41" s="140"/>
      <c r="D41" s="145"/>
      <c r="E41" s="143"/>
      <c r="G41" s="8"/>
      <c r="H41" s="8"/>
      <c r="I41" s="8"/>
      <c r="J41" s="8"/>
      <c r="K41" s="8"/>
      <c r="L41" s="8"/>
    </row>
    <row r="42" spans="1:12" ht="27" customHeight="1" x14ac:dyDescent="0.3">
      <c r="B42" s="176"/>
      <c r="C42" s="178">
        <v>45001</v>
      </c>
      <c r="D42" s="146" t="s">
        <v>71</v>
      </c>
      <c r="E42" s="141">
        <f>-hav.3!B16</f>
        <v>6559.2999999999993</v>
      </c>
      <c r="G42" s="8"/>
      <c r="H42" s="8"/>
      <c r="I42" s="8"/>
      <c r="J42" s="8"/>
      <c r="K42" s="8"/>
      <c r="L42" s="8"/>
    </row>
    <row r="43" spans="1:12" ht="18.75" customHeight="1" x14ac:dyDescent="0.3">
      <c r="B43" s="135"/>
      <c r="C43" s="139"/>
      <c r="D43" s="145"/>
      <c r="E43" s="142"/>
      <c r="G43" s="8"/>
      <c r="H43" s="8"/>
      <c r="I43" s="8"/>
      <c r="J43" s="8"/>
      <c r="K43" s="8"/>
      <c r="L43" s="8"/>
    </row>
    <row r="44" spans="1:12" ht="49.5" customHeight="1" x14ac:dyDescent="0.3">
      <c r="B44" s="135"/>
      <c r="C44" s="139"/>
      <c r="D44" s="146" t="s">
        <v>72</v>
      </c>
      <c r="E44" s="142"/>
      <c r="G44" s="8"/>
      <c r="H44" s="8"/>
      <c r="I44" s="8"/>
      <c r="J44" s="8"/>
      <c r="K44" s="8"/>
      <c r="L44" s="8"/>
    </row>
    <row r="45" spans="1:12" ht="29.25" customHeight="1" x14ac:dyDescent="0.3">
      <c r="B45" s="135"/>
      <c r="C45" s="139"/>
      <c r="D45" s="145"/>
      <c r="E45" s="142"/>
      <c r="G45" s="8"/>
      <c r="H45" s="8"/>
      <c r="I45" s="8"/>
      <c r="J45" s="8"/>
      <c r="K45" s="8"/>
      <c r="L45" s="8"/>
    </row>
    <row r="46" spans="1:12" ht="35.25" customHeight="1" x14ac:dyDescent="0.3">
      <c r="B46" s="135"/>
      <c r="C46" s="139"/>
      <c r="D46" s="146" t="s">
        <v>73</v>
      </c>
      <c r="E46" s="142"/>
      <c r="G46" s="8"/>
      <c r="H46" s="8"/>
      <c r="I46" s="8"/>
      <c r="J46" s="8"/>
      <c r="K46" s="8"/>
      <c r="L46" s="8"/>
    </row>
    <row r="47" spans="1:12" ht="40.5" customHeight="1" thickBot="1" x14ac:dyDescent="0.35">
      <c r="B47" s="177"/>
      <c r="C47" s="179"/>
      <c r="D47" s="181"/>
      <c r="E47" s="180"/>
      <c r="G47" s="8"/>
      <c r="H47" s="8"/>
      <c r="I47" s="8"/>
      <c r="J47" s="8"/>
      <c r="K47" s="8"/>
      <c r="L47" s="8"/>
    </row>
    <row r="48" spans="1:12" s="15" customFormat="1" ht="45.75" customHeight="1" thickBot="1" x14ac:dyDescent="0.35">
      <c r="B48" s="166"/>
      <c r="C48" s="166"/>
      <c r="D48" s="16" t="s">
        <v>74</v>
      </c>
      <c r="E48" s="95"/>
    </row>
    <row r="49" spans="2:5" s="15" customFormat="1" ht="44.25" customHeight="1" x14ac:dyDescent="0.3">
      <c r="B49" s="161" t="s">
        <v>75</v>
      </c>
      <c r="C49" s="149"/>
      <c r="D49" s="21" t="s">
        <v>76</v>
      </c>
      <c r="E49" s="152">
        <f>+E53</f>
        <v>1662529.1</v>
      </c>
    </row>
    <row r="50" spans="2:5" s="15" customFormat="1" ht="56.25" customHeight="1" x14ac:dyDescent="0.3">
      <c r="B50" s="147"/>
      <c r="C50" s="149"/>
      <c r="D50" s="28" t="s">
        <v>77</v>
      </c>
      <c r="E50" s="152"/>
    </row>
    <row r="51" spans="2:5" s="15" customFormat="1" ht="56.25" customHeight="1" x14ac:dyDescent="0.3">
      <c r="B51" s="147"/>
      <c r="C51" s="150"/>
      <c r="D51" s="21" t="s">
        <v>78</v>
      </c>
      <c r="E51" s="153"/>
    </row>
    <row r="52" spans="2:5" s="15" customFormat="1" ht="38.25" customHeight="1" x14ac:dyDescent="0.3">
      <c r="B52" s="171" t="s">
        <v>60</v>
      </c>
      <c r="C52" s="172"/>
      <c r="D52" s="172"/>
      <c r="E52" s="173"/>
    </row>
    <row r="53" spans="2:5" s="15" customFormat="1" ht="114.75" customHeight="1" x14ac:dyDescent="0.3">
      <c r="B53" s="147"/>
      <c r="C53" s="148" t="s">
        <v>79</v>
      </c>
      <c r="D53" s="21" t="s">
        <v>80</v>
      </c>
      <c r="E53" s="151">
        <f>+'hav.3-1.1.1'!D12</f>
        <v>1662529.1</v>
      </c>
    </row>
    <row r="54" spans="2:5" s="15" customFormat="1" ht="63.75" customHeight="1" x14ac:dyDescent="0.3">
      <c r="B54" s="147"/>
      <c r="C54" s="149"/>
      <c r="D54" s="21" t="s">
        <v>81</v>
      </c>
      <c r="E54" s="152"/>
    </row>
    <row r="55" spans="2:5" s="15" customFormat="1" ht="30" customHeight="1" x14ac:dyDescent="0.3">
      <c r="B55" s="147"/>
      <c r="C55" s="149"/>
      <c r="D55" s="22" t="s">
        <v>82</v>
      </c>
      <c r="E55" s="152"/>
    </row>
    <row r="56" spans="2:5" s="15" customFormat="1" ht="24.75" customHeight="1" x14ac:dyDescent="0.3">
      <c r="B56" s="147"/>
      <c r="C56" s="150"/>
      <c r="D56" s="21" t="s">
        <v>83</v>
      </c>
      <c r="E56" s="153"/>
    </row>
    <row r="57" spans="2:5" s="15" customFormat="1" ht="44.25" customHeight="1" x14ac:dyDescent="0.3">
      <c r="B57" s="161" t="s">
        <v>85</v>
      </c>
      <c r="C57" s="149"/>
      <c r="D57" s="21" t="s">
        <v>86</v>
      </c>
      <c r="E57" s="152">
        <f>+E61+E65+E69</f>
        <v>9492154.5999999996</v>
      </c>
    </row>
    <row r="58" spans="2:5" s="15" customFormat="1" ht="45.75" customHeight="1" x14ac:dyDescent="0.3">
      <c r="B58" s="147"/>
      <c r="C58" s="149"/>
      <c r="D58" s="28" t="s">
        <v>87</v>
      </c>
      <c r="E58" s="152"/>
    </row>
    <row r="59" spans="2:5" s="15" customFormat="1" ht="56.25" customHeight="1" x14ac:dyDescent="0.3">
      <c r="B59" s="147"/>
      <c r="C59" s="150"/>
      <c r="D59" s="21" t="s">
        <v>88</v>
      </c>
      <c r="E59" s="153"/>
    </row>
    <row r="60" spans="2:5" s="15" customFormat="1" ht="38.25" customHeight="1" x14ac:dyDescent="0.3">
      <c r="B60" s="171" t="s">
        <v>60</v>
      </c>
      <c r="C60" s="172"/>
      <c r="D60" s="172"/>
      <c r="E60" s="173"/>
    </row>
    <row r="61" spans="2:5" s="15" customFormat="1" ht="98.25" customHeight="1" x14ac:dyDescent="0.3">
      <c r="B61" s="147"/>
      <c r="C61" s="148" t="s">
        <v>79</v>
      </c>
      <c r="D61" s="21" t="s">
        <v>89</v>
      </c>
      <c r="E61" s="151">
        <f>+'hav.3-1.1.1'!D21</f>
        <v>93682</v>
      </c>
    </row>
    <row r="62" spans="2:5" s="15" customFormat="1" ht="63.75" customHeight="1" x14ac:dyDescent="0.3">
      <c r="B62" s="147"/>
      <c r="C62" s="149"/>
      <c r="D62" s="21" t="s">
        <v>90</v>
      </c>
      <c r="E62" s="152"/>
    </row>
    <row r="63" spans="2:5" s="15" customFormat="1" ht="30" customHeight="1" x14ac:dyDescent="0.3">
      <c r="B63" s="147"/>
      <c r="C63" s="149"/>
      <c r="D63" s="22" t="s">
        <v>82</v>
      </c>
      <c r="E63" s="152"/>
    </row>
    <row r="64" spans="2:5" s="15" customFormat="1" ht="24.75" customHeight="1" x14ac:dyDescent="0.3">
      <c r="B64" s="147"/>
      <c r="C64" s="150"/>
      <c r="D64" s="21" t="s">
        <v>83</v>
      </c>
      <c r="E64" s="153"/>
    </row>
    <row r="65" spans="2:5" s="15" customFormat="1" ht="98.25" customHeight="1" x14ac:dyDescent="0.3">
      <c r="B65" s="147"/>
      <c r="C65" s="148" t="s">
        <v>84</v>
      </c>
      <c r="D65" s="21" t="s">
        <v>154</v>
      </c>
      <c r="E65" s="151">
        <f>+'hav.3-1.1.1'!D29</f>
        <v>486000</v>
      </c>
    </row>
    <row r="66" spans="2:5" s="15" customFormat="1" ht="63.75" customHeight="1" x14ac:dyDescent="0.3">
      <c r="B66" s="147"/>
      <c r="C66" s="149"/>
      <c r="D66" s="21" t="s">
        <v>155</v>
      </c>
      <c r="E66" s="152"/>
    </row>
    <row r="67" spans="2:5" s="15" customFormat="1" ht="30" customHeight="1" x14ac:dyDescent="0.3">
      <c r="B67" s="147"/>
      <c r="C67" s="149"/>
      <c r="D67" s="22" t="s">
        <v>82</v>
      </c>
      <c r="E67" s="152"/>
    </row>
    <row r="68" spans="2:5" s="15" customFormat="1" ht="24.75" customHeight="1" x14ac:dyDescent="0.3">
      <c r="B68" s="147"/>
      <c r="C68" s="150"/>
      <c r="D68" s="21" t="s">
        <v>83</v>
      </c>
      <c r="E68" s="153"/>
    </row>
    <row r="69" spans="2:5" s="15" customFormat="1" ht="90" customHeight="1" x14ac:dyDescent="0.3">
      <c r="B69" s="147"/>
      <c r="C69" s="148" t="s">
        <v>91</v>
      </c>
      <c r="D69" s="21" t="s">
        <v>92</v>
      </c>
      <c r="E69" s="151">
        <f>+'hav.3-1.1.1'!D37</f>
        <v>8912472.5999999996</v>
      </c>
    </row>
    <row r="70" spans="2:5" s="15" customFormat="1" ht="62.25" customHeight="1" x14ac:dyDescent="0.3">
      <c r="B70" s="147"/>
      <c r="C70" s="149"/>
      <c r="D70" s="21" t="s">
        <v>93</v>
      </c>
      <c r="E70" s="152"/>
    </row>
    <row r="71" spans="2:5" s="15" customFormat="1" ht="24.75" customHeight="1" x14ac:dyDescent="0.3">
      <c r="B71" s="147"/>
      <c r="C71" s="149"/>
      <c r="D71" s="23" t="s">
        <v>82</v>
      </c>
      <c r="E71" s="152"/>
    </row>
    <row r="72" spans="2:5" s="15" customFormat="1" ht="27" customHeight="1" x14ac:dyDescent="0.3">
      <c r="B72" s="147"/>
      <c r="C72" s="150"/>
      <c r="D72" s="21" t="s">
        <v>83</v>
      </c>
      <c r="E72" s="153"/>
    </row>
    <row r="73" spans="2:5" s="15" customFormat="1" ht="44.25" customHeight="1" x14ac:dyDescent="0.3">
      <c r="B73" s="161" t="s">
        <v>94</v>
      </c>
      <c r="C73" s="149"/>
      <c r="D73" s="21" t="s">
        <v>95</v>
      </c>
      <c r="E73" s="152">
        <f>+E77+E81+E85+E90</f>
        <v>22366755.300000001</v>
      </c>
    </row>
    <row r="74" spans="2:5" s="15" customFormat="1" ht="56.25" customHeight="1" x14ac:dyDescent="0.3">
      <c r="B74" s="147"/>
      <c r="C74" s="149"/>
      <c r="D74" s="28" t="s">
        <v>96</v>
      </c>
      <c r="E74" s="152"/>
    </row>
    <row r="75" spans="2:5" s="15" customFormat="1" ht="56.25" customHeight="1" x14ac:dyDescent="0.3">
      <c r="B75" s="147"/>
      <c r="C75" s="150"/>
      <c r="D75" s="21" t="s">
        <v>97</v>
      </c>
      <c r="E75" s="153"/>
    </row>
    <row r="76" spans="2:5" s="15" customFormat="1" ht="38.25" customHeight="1" x14ac:dyDescent="0.3">
      <c r="B76" s="171" t="s">
        <v>60</v>
      </c>
      <c r="C76" s="172"/>
      <c r="D76" s="172"/>
      <c r="E76" s="173"/>
    </row>
    <row r="77" spans="2:5" s="15" customFormat="1" ht="90" customHeight="1" x14ac:dyDescent="0.3">
      <c r="B77" s="147"/>
      <c r="C77" s="148" t="s">
        <v>84</v>
      </c>
      <c r="D77" s="21" t="s">
        <v>98</v>
      </c>
      <c r="E77" s="151">
        <f>+'hav.3-1.1.1'!D46</f>
        <v>1353976</v>
      </c>
    </row>
    <row r="78" spans="2:5" s="15" customFormat="1" ht="103.5" customHeight="1" x14ac:dyDescent="0.3">
      <c r="B78" s="147"/>
      <c r="C78" s="149"/>
      <c r="D78" s="21" t="s">
        <v>99</v>
      </c>
      <c r="E78" s="152"/>
    </row>
    <row r="79" spans="2:5" s="15" customFormat="1" ht="24.75" customHeight="1" x14ac:dyDescent="0.3">
      <c r="B79" s="147"/>
      <c r="C79" s="149"/>
      <c r="D79" s="23" t="s">
        <v>82</v>
      </c>
      <c r="E79" s="152"/>
    </row>
    <row r="80" spans="2:5" s="15" customFormat="1" ht="32.25" customHeight="1" x14ac:dyDescent="0.3">
      <c r="B80" s="147"/>
      <c r="C80" s="150"/>
      <c r="D80" s="21" t="s">
        <v>83</v>
      </c>
      <c r="E80" s="153"/>
    </row>
    <row r="81" spans="2:6" s="15" customFormat="1" ht="89.25" customHeight="1" x14ac:dyDescent="0.3">
      <c r="B81" s="147"/>
      <c r="C81" s="148" t="s">
        <v>100</v>
      </c>
      <c r="D81" s="21" t="s">
        <v>101</v>
      </c>
      <c r="E81" s="151">
        <f>+'hav.3-1.1.1'!D54</f>
        <v>1356487.6</v>
      </c>
    </row>
    <row r="82" spans="2:6" s="15" customFormat="1" ht="93.75" customHeight="1" x14ac:dyDescent="0.3">
      <c r="B82" s="147"/>
      <c r="C82" s="149"/>
      <c r="D82" s="21" t="s">
        <v>102</v>
      </c>
      <c r="E82" s="152"/>
    </row>
    <row r="83" spans="2:6" s="15" customFormat="1" ht="27" customHeight="1" x14ac:dyDescent="0.3">
      <c r="B83" s="147"/>
      <c r="C83" s="149"/>
      <c r="D83" s="23" t="s">
        <v>82</v>
      </c>
      <c r="E83" s="152"/>
    </row>
    <row r="84" spans="2:6" s="15" customFormat="1" ht="32.25" customHeight="1" x14ac:dyDescent="0.3">
      <c r="B84" s="147"/>
      <c r="C84" s="150"/>
      <c r="D84" s="21" t="s">
        <v>83</v>
      </c>
      <c r="E84" s="153"/>
    </row>
    <row r="85" spans="2:6" s="15" customFormat="1" ht="51" customHeight="1" x14ac:dyDescent="0.3">
      <c r="B85" s="147"/>
      <c r="C85" s="155" t="s">
        <v>103</v>
      </c>
      <c r="D85" s="162" t="s">
        <v>104</v>
      </c>
      <c r="E85" s="151">
        <f>+'hav.3-1.1.1'!D62</f>
        <v>15156291.699999999</v>
      </c>
    </row>
    <row r="86" spans="2:6" s="15" customFormat="1" ht="71.25" customHeight="1" x14ac:dyDescent="0.3">
      <c r="B86" s="147"/>
      <c r="C86" s="156"/>
      <c r="D86" s="163"/>
      <c r="E86" s="152"/>
    </row>
    <row r="87" spans="2:6" s="15" customFormat="1" ht="54" customHeight="1" x14ac:dyDescent="0.3">
      <c r="B87" s="147"/>
      <c r="C87" s="156"/>
      <c r="D87" s="21" t="s">
        <v>105</v>
      </c>
      <c r="E87" s="152"/>
      <c r="F87" s="24"/>
    </row>
    <row r="88" spans="2:6" s="15" customFormat="1" ht="22.5" customHeight="1" x14ac:dyDescent="0.3">
      <c r="B88" s="147"/>
      <c r="C88" s="156"/>
      <c r="D88" s="21" t="s">
        <v>82</v>
      </c>
      <c r="E88" s="152"/>
    </row>
    <row r="89" spans="2:6" s="15" customFormat="1" ht="32.25" customHeight="1" thickBot="1" x14ac:dyDescent="0.35">
      <c r="B89" s="154"/>
      <c r="C89" s="157"/>
      <c r="D89" s="25" t="s">
        <v>83</v>
      </c>
      <c r="E89" s="164"/>
    </row>
    <row r="90" spans="2:6" s="15" customFormat="1" ht="51" customHeight="1" x14ac:dyDescent="0.3">
      <c r="B90" s="147"/>
      <c r="C90" s="155" t="s">
        <v>151</v>
      </c>
      <c r="D90" s="165" t="s">
        <v>152</v>
      </c>
      <c r="E90" s="151">
        <f>+'hav.3-1.1.1.1'!D9</f>
        <v>4500000</v>
      </c>
    </row>
    <row r="91" spans="2:6" s="15" customFormat="1" ht="36" customHeight="1" x14ac:dyDescent="0.3">
      <c r="B91" s="147"/>
      <c r="C91" s="156"/>
      <c r="D91" s="165"/>
      <c r="E91" s="152"/>
    </row>
    <row r="92" spans="2:6" s="15" customFormat="1" ht="54" customHeight="1" x14ac:dyDescent="0.3">
      <c r="B92" s="147"/>
      <c r="C92" s="156"/>
      <c r="D92" s="21" t="s">
        <v>153</v>
      </c>
      <c r="E92" s="152"/>
      <c r="F92" s="24"/>
    </row>
    <row r="93" spans="2:6" s="15" customFormat="1" ht="22.5" customHeight="1" x14ac:dyDescent="0.3">
      <c r="B93" s="147"/>
      <c r="C93" s="156"/>
      <c r="D93" s="21" t="s">
        <v>82</v>
      </c>
      <c r="E93" s="152"/>
    </row>
    <row r="94" spans="2:6" s="15" customFormat="1" ht="32.25" customHeight="1" thickBot="1" x14ac:dyDescent="0.35">
      <c r="B94" s="154"/>
      <c r="C94" s="157"/>
      <c r="D94" s="25" t="s">
        <v>83</v>
      </c>
      <c r="E94" s="164"/>
    </row>
    <row r="95" spans="2:6" s="15" customFormat="1" ht="44.25" customHeight="1" x14ac:dyDescent="0.3">
      <c r="B95" s="161" t="s">
        <v>106</v>
      </c>
      <c r="C95" s="149"/>
      <c r="D95" s="21" t="s">
        <v>107</v>
      </c>
      <c r="E95" s="152">
        <f>+E98</f>
        <v>1962900</v>
      </c>
    </row>
    <row r="96" spans="2:6" s="15" customFormat="1" ht="56.25" customHeight="1" x14ac:dyDescent="0.3">
      <c r="B96" s="147"/>
      <c r="C96" s="149"/>
      <c r="D96" s="28" t="s">
        <v>108</v>
      </c>
      <c r="E96" s="152"/>
    </row>
    <row r="97" spans="2:12" s="15" customFormat="1" ht="56.25" customHeight="1" x14ac:dyDescent="0.3">
      <c r="B97" s="147"/>
      <c r="C97" s="150"/>
      <c r="D97" s="21" t="s">
        <v>109</v>
      </c>
      <c r="E97" s="153"/>
    </row>
    <row r="98" spans="2:12" s="15" customFormat="1" ht="103.5" customHeight="1" x14ac:dyDescent="0.3">
      <c r="B98" s="147"/>
      <c r="C98" s="148" t="s">
        <v>79</v>
      </c>
      <c r="D98" s="21" t="s">
        <v>110</v>
      </c>
      <c r="E98" s="151">
        <f>+'hav.3-1.1.1'!D71</f>
        <v>1962900</v>
      </c>
    </row>
    <row r="99" spans="2:12" s="15" customFormat="1" ht="69" customHeight="1" x14ac:dyDescent="0.3">
      <c r="B99" s="147"/>
      <c r="C99" s="149"/>
      <c r="D99" s="21" t="s">
        <v>111</v>
      </c>
      <c r="E99" s="152"/>
    </row>
    <row r="100" spans="2:12" s="15" customFormat="1" ht="24.75" customHeight="1" x14ac:dyDescent="0.3">
      <c r="B100" s="147"/>
      <c r="C100" s="149"/>
      <c r="D100" s="23" t="s">
        <v>82</v>
      </c>
      <c r="E100" s="152"/>
    </row>
    <row r="101" spans="2:12" s="15" customFormat="1" ht="27" customHeight="1" thickBot="1" x14ac:dyDescent="0.35">
      <c r="B101" s="147"/>
      <c r="C101" s="150"/>
      <c r="D101" s="21" t="s">
        <v>83</v>
      </c>
      <c r="E101" s="153"/>
    </row>
    <row r="102" spans="2:12" s="15" customFormat="1" ht="45.75" customHeight="1" thickBot="1" x14ac:dyDescent="0.35">
      <c r="B102" s="166"/>
      <c r="C102" s="166"/>
      <c r="D102" s="16" t="s">
        <v>142</v>
      </c>
      <c r="E102" s="95"/>
    </row>
    <row r="103" spans="2:12" ht="29.25" customHeight="1" x14ac:dyDescent="0.3">
      <c r="B103" s="134">
        <v>1226</v>
      </c>
      <c r="C103" s="167"/>
      <c r="D103" s="159" t="s">
        <v>143</v>
      </c>
      <c r="E103" s="168">
        <f>E109</f>
        <v>725625</v>
      </c>
      <c r="G103" s="8"/>
      <c r="H103" s="8"/>
      <c r="I103" s="8"/>
      <c r="J103" s="8"/>
      <c r="K103" s="8"/>
      <c r="L103" s="8"/>
    </row>
    <row r="104" spans="2:12" x14ac:dyDescent="0.3">
      <c r="B104" s="134"/>
      <c r="C104" s="167"/>
      <c r="D104" s="160"/>
      <c r="E104" s="169"/>
      <c r="G104" s="8"/>
      <c r="H104" s="8"/>
      <c r="I104" s="8"/>
      <c r="J104" s="8"/>
      <c r="K104" s="8"/>
      <c r="L104" s="8"/>
    </row>
    <row r="105" spans="2:12" ht="27" customHeight="1" x14ac:dyDescent="0.3">
      <c r="B105" s="134"/>
      <c r="C105" s="167"/>
      <c r="D105" s="158" t="s">
        <v>144</v>
      </c>
      <c r="E105" s="169"/>
      <c r="G105" s="8"/>
      <c r="H105" s="8"/>
      <c r="I105" s="8"/>
      <c r="J105" s="8"/>
      <c r="K105" s="8"/>
      <c r="L105" s="8"/>
    </row>
    <row r="106" spans="2:12" ht="41.25" customHeight="1" x14ac:dyDescent="0.3">
      <c r="B106" s="134"/>
      <c r="C106" s="167"/>
      <c r="D106" s="145"/>
      <c r="E106" s="169"/>
      <c r="G106" s="8"/>
      <c r="H106" s="8"/>
      <c r="I106" s="8"/>
      <c r="J106" s="8"/>
      <c r="K106" s="8"/>
      <c r="L106" s="8"/>
    </row>
    <row r="107" spans="2:12" ht="23.25" customHeight="1" x14ac:dyDescent="0.3">
      <c r="B107" s="134"/>
      <c r="C107" s="167"/>
      <c r="D107" s="144" t="s">
        <v>145</v>
      </c>
      <c r="E107" s="169"/>
      <c r="G107" s="8"/>
      <c r="H107" s="8"/>
      <c r="I107" s="8"/>
      <c r="J107" s="8"/>
      <c r="K107" s="8"/>
      <c r="L107" s="8"/>
    </row>
    <row r="108" spans="2:12" ht="36" customHeight="1" x14ac:dyDescent="0.3">
      <c r="B108" s="134"/>
      <c r="C108" s="167"/>
      <c r="D108" s="145"/>
      <c r="E108" s="170"/>
      <c r="G108" s="8"/>
      <c r="H108" s="8"/>
      <c r="I108" s="8"/>
      <c r="J108" s="8"/>
      <c r="K108" s="8"/>
      <c r="L108" s="8"/>
    </row>
    <row r="109" spans="2:12" ht="25.5" customHeight="1" x14ac:dyDescent="0.3">
      <c r="B109" s="134"/>
      <c r="C109" s="137">
        <v>44003</v>
      </c>
      <c r="D109" s="144" t="s">
        <v>140</v>
      </c>
      <c r="E109" s="141">
        <f>-hav.3!B69</f>
        <v>725625</v>
      </c>
      <c r="G109" s="8"/>
      <c r="H109" s="8"/>
      <c r="I109" s="8"/>
      <c r="J109" s="8"/>
      <c r="K109" s="8"/>
      <c r="L109" s="8"/>
    </row>
    <row r="110" spans="2:12" ht="39.75" customHeight="1" x14ac:dyDescent="0.3">
      <c r="B110" s="134"/>
      <c r="C110" s="138"/>
      <c r="D110" s="145"/>
      <c r="E110" s="142"/>
      <c r="G110" s="8"/>
      <c r="H110" s="8"/>
      <c r="I110" s="8"/>
      <c r="J110" s="8"/>
      <c r="K110" s="8"/>
      <c r="L110" s="8"/>
    </row>
    <row r="111" spans="2:12" ht="38.25" customHeight="1" x14ac:dyDescent="0.3">
      <c r="B111" s="134"/>
      <c r="C111" s="138"/>
      <c r="D111" s="144" t="s">
        <v>141</v>
      </c>
      <c r="E111" s="142"/>
      <c r="G111" s="8"/>
      <c r="H111" s="8"/>
      <c r="I111" s="8"/>
      <c r="J111" s="8"/>
      <c r="K111" s="8"/>
      <c r="L111" s="8"/>
    </row>
    <row r="112" spans="2:12" ht="43.5" customHeight="1" x14ac:dyDescent="0.3">
      <c r="B112" s="135"/>
      <c r="C112" s="139"/>
      <c r="D112" s="145"/>
      <c r="E112" s="142"/>
      <c r="G112" s="8"/>
      <c r="H112" s="8"/>
      <c r="I112" s="8"/>
      <c r="J112" s="8"/>
      <c r="K112" s="8"/>
      <c r="L112" s="8"/>
    </row>
    <row r="113" spans="2:12" ht="23.25" customHeight="1" x14ac:dyDescent="0.3">
      <c r="B113" s="135"/>
      <c r="C113" s="139"/>
      <c r="D113" s="146" t="s">
        <v>70</v>
      </c>
      <c r="E113" s="142"/>
      <c r="G113" s="8"/>
      <c r="H113" s="8"/>
      <c r="I113" s="8"/>
      <c r="J113" s="8"/>
      <c r="K113" s="8"/>
      <c r="L113" s="8"/>
    </row>
    <row r="114" spans="2:12" ht="24" customHeight="1" x14ac:dyDescent="0.3">
      <c r="B114" s="136"/>
      <c r="C114" s="140"/>
      <c r="D114" s="145"/>
      <c r="E114" s="143"/>
      <c r="G114" s="8"/>
      <c r="H114" s="8"/>
      <c r="I114" s="8"/>
      <c r="J114" s="8"/>
      <c r="K114" s="8"/>
      <c r="L114" s="8"/>
    </row>
  </sheetData>
  <mergeCells count="101">
    <mergeCell ref="B23:B28"/>
    <mergeCell ref="C23:C28"/>
    <mergeCell ref="D23:D24"/>
    <mergeCell ref="E23:E28"/>
    <mergeCell ref="D25:D26"/>
    <mergeCell ref="D27:D28"/>
    <mergeCell ref="B3:E3"/>
    <mergeCell ref="B6:C6"/>
    <mergeCell ref="D6:D7"/>
    <mergeCell ref="E6:E7"/>
    <mergeCell ref="B9:C9"/>
    <mergeCell ref="B16:E16"/>
    <mergeCell ref="B17:B22"/>
    <mergeCell ref="B10:B15"/>
    <mergeCell ref="C10:C15"/>
    <mergeCell ref="D10:D11"/>
    <mergeCell ref="E10:E15"/>
    <mergeCell ref="D12:D13"/>
    <mergeCell ref="D14:D15"/>
    <mergeCell ref="C17:C22"/>
    <mergeCell ref="D17:D18"/>
    <mergeCell ref="E17:E22"/>
    <mergeCell ref="D19:D20"/>
    <mergeCell ref="D21:D22"/>
    <mergeCell ref="B52:E52"/>
    <mergeCell ref="B36:B41"/>
    <mergeCell ref="C36:C41"/>
    <mergeCell ref="D36:D37"/>
    <mergeCell ref="E36:E41"/>
    <mergeCell ref="D38:D39"/>
    <mergeCell ref="D40:D41"/>
    <mergeCell ref="B29:E29"/>
    <mergeCell ref="B30:B35"/>
    <mergeCell ref="C30:C35"/>
    <mergeCell ref="D30:D31"/>
    <mergeCell ref="E30:E35"/>
    <mergeCell ref="D32:D33"/>
    <mergeCell ref="D34:D35"/>
    <mergeCell ref="B42:B47"/>
    <mergeCell ref="C42:C47"/>
    <mergeCell ref="D42:D43"/>
    <mergeCell ref="E42:E47"/>
    <mergeCell ref="D44:D45"/>
    <mergeCell ref="D46:D47"/>
    <mergeCell ref="B48:C48"/>
    <mergeCell ref="B49:B51"/>
    <mergeCell ref="C49:C51"/>
    <mergeCell ref="E49:E51"/>
    <mergeCell ref="B57:B59"/>
    <mergeCell ref="C57:C59"/>
    <mergeCell ref="E57:E59"/>
    <mergeCell ref="B60:E60"/>
    <mergeCell ref="B61:B64"/>
    <mergeCell ref="C61:C64"/>
    <mergeCell ref="E61:E64"/>
    <mergeCell ref="B53:B56"/>
    <mergeCell ref="C53:C56"/>
    <mergeCell ref="E53:E56"/>
    <mergeCell ref="B69:B72"/>
    <mergeCell ref="C69:C72"/>
    <mergeCell ref="E69:E72"/>
    <mergeCell ref="B73:B75"/>
    <mergeCell ref="C73:C75"/>
    <mergeCell ref="E73:E75"/>
    <mergeCell ref="B76:E76"/>
    <mergeCell ref="B65:B68"/>
    <mergeCell ref="C65:C68"/>
    <mergeCell ref="E65:E68"/>
    <mergeCell ref="D90:D91"/>
    <mergeCell ref="E90:E94"/>
    <mergeCell ref="B102:C102"/>
    <mergeCell ref="B103:B108"/>
    <mergeCell ref="C103:C108"/>
    <mergeCell ref="B77:B80"/>
    <mergeCell ref="C77:C80"/>
    <mergeCell ref="E77:E80"/>
    <mergeCell ref="E103:E108"/>
    <mergeCell ref="B109:B114"/>
    <mergeCell ref="C109:C114"/>
    <mergeCell ref="E109:E114"/>
    <mergeCell ref="D111:D112"/>
    <mergeCell ref="D113:D114"/>
    <mergeCell ref="B81:B84"/>
    <mergeCell ref="C81:C84"/>
    <mergeCell ref="E81:E84"/>
    <mergeCell ref="B85:B89"/>
    <mergeCell ref="C85:C89"/>
    <mergeCell ref="D105:D106"/>
    <mergeCell ref="D107:D108"/>
    <mergeCell ref="D109:D110"/>
    <mergeCell ref="D103:D104"/>
    <mergeCell ref="B95:B97"/>
    <mergeCell ref="C95:C97"/>
    <mergeCell ref="E95:E97"/>
    <mergeCell ref="B98:B101"/>
    <mergeCell ref="C98:C101"/>
    <mergeCell ref="E98:E101"/>
    <mergeCell ref="D85:D86"/>
    <mergeCell ref="E85:E89"/>
    <mergeCell ref="B90:B94"/>
    <mergeCell ref="C90:C94"/>
  </mergeCells>
  <pageMargins left="0.7" right="0.7" top="0.34" bottom="0.56000000000000005" header="0.3" footer="0.3"/>
  <pageSetup paperSize="9" scale="66" firstPageNumber="31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view="pageBreakPreview" topLeftCell="A13" zoomScale="85" zoomScaleNormal="85" zoomScaleSheetLayoutView="85" workbookViewId="0">
      <selection activeCell="E9" sqref="E9"/>
    </sheetView>
  </sheetViews>
  <sheetFormatPr defaultRowHeight="16.5" x14ac:dyDescent="0.3"/>
  <cols>
    <col min="1" max="1" width="5.7109375" style="27" customWidth="1"/>
    <col min="2" max="2" width="8.5703125" style="27" customWidth="1"/>
    <col min="3" max="3" width="92.28515625" style="27" customWidth="1"/>
    <col min="4" max="4" width="18.7109375" style="27" customWidth="1"/>
    <col min="5" max="5" width="19" style="27" customWidth="1"/>
    <col min="6" max="6" width="18.7109375" style="27" customWidth="1"/>
    <col min="7" max="7" width="17" style="27" customWidth="1"/>
    <col min="8" max="8" width="16.140625" style="27" bestFit="1" customWidth="1"/>
    <col min="9" max="9" width="17.28515625" style="27" customWidth="1"/>
    <col min="10" max="10" width="19.5703125" style="27" customWidth="1"/>
    <col min="11" max="11" width="11.7109375" style="27" customWidth="1"/>
    <col min="12" max="16384" width="9.140625" style="27"/>
  </cols>
  <sheetData>
    <row r="1" spans="1:6" ht="23.25" customHeight="1" x14ac:dyDescent="0.3">
      <c r="E1" s="204" t="s">
        <v>112</v>
      </c>
      <c r="F1" s="204"/>
    </row>
    <row r="2" spans="1:6" ht="22.5" customHeight="1" x14ac:dyDescent="0.3">
      <c r="E2" s="204" t="s">
        <v>113</v>
      </c>
      <c r="F2" s="204"/>
    </row>
    <row r="3" spans="1:6" s="29" customFormat="1" ht="65.25" customHeight="1" x14ac:dyDescent="0.25">
      <c r="A3" s="206" t="s">
        <v>114</v>
      </c>
      <c r="B3" s="206"/>
      <c r="C3" s="206"/>
      <c r="D3" s="206"/>
      <c r="E3" s="206"/>
      <c r="F3" s="206"/>
    </row>
    <row r="4" spans="1:6" s="29" customFormat="1" ht="21.75" customHeight="1" x14ac:dyDescent="0.25">
      <c r="A4" s="89"/>
      <c r="B4" s="89"/>
      <c r="C4" s="89"/>
      <c r="E4" s="207" t="s">
        <v>4</v>
      </c>
      <c r="F4" s="207"/>
    </row>
    <row r="5" spans="1:6" s="30" customFormat="1" ht="29.25" customHeight="1" x14ac:dyDescent="0.25">
      <c r="A5" s="208" t="s">
        <v>51</v>
      </c>
      <c r="B5" s="208"/>
      <c r="C5" s="209" t="s">
        <v>52</v>
      </c>
      <c r="D5" s="210" t="s">
        <v>131</v>
      </c>
      <c r="E5" s="211"/>
      <c r="F5" s="212"/>
    </row>
    <row r="6" spans="1:6" s="31" customFormat="1" ht="26.25" customHeight="1" x14ac:dyDescent="0.3">
      <c r="A6" s="208"/>
      <c r="B6" s="208"/>
      <c r="C6" s="209"/>
      <c r="D6" s="205" t="s">
        <v>115</v>
      </c>
      <c r="E6" s="205" t="s">
        <v>116</v>
      </c>
      <c r="F6" s="205"/>
    </row>
    <row r="7" spans="1:6" s="34" customFormat="1" ht="37.5" customHeight="1" x14ac:dyDescent="0.3">
      <c r="A7" s="32" t="s">
        <v>54</v>
      </c>
      <c r="B7" s="32" t="s">
        <v>55</v>
      </c>
      <c r="C7" s="209"/>
      <c r="D7" s="205"/>
      <c r="E7" s="88" t="s">
        <v>117</v>
      </c>
      <c r="F7" s="33" t="s">
        <v>118</v>
      </c>
    </row>
    <row r="8" spans="1:6" s="34" customFormat="1" ht="44.25" customHeight="1" x14ac:dyDescent="0.25">
      <c r="A8" s="35"/>
      <c r="B8" s="35"/>
      <c r="C8" s="36" t="s">
        <v>134</v>
      </c>
      <c r="D8" s="37">
        <f>+E8+F8</f>
        <v>30984339.000000004</v>
      </c>
      <c r="E8" s="37">
        <f>+E10</f>
        <v>27329299.200000003</v>
      </c>
      <c r="F8" s="37">
        <f>+F10</f>
        <v>3655039.8</v>
      </c>
    </row>
    <row r="9" spans="1:6" s="26" customFormat="1" ht="26.25" customHeight="1" x14ac:dyDescent="0.25">
      <c r="A9" s="213"/>
      <c r="B9" s="213"/>
      <c r="C9" s="38" t="s">
        <v>2</v>
      </c>
      <c r="D9" s="39"/>
      <c r="E9" s="39"/>
      <c r="F9" s="39"/>
    </row>
    <row r="10" spans="1:6" s="31" customFormat="1" ht="42" customHeight="1" x14ac:dyDescent="0.3">
      <c r="A10" s="40"/>
      <c r="B10" s="41"/>
      <c r="C10" s="42" t="s">
        <v>135</v>
      </c>
      <c r="D10" s="88">
        <f t="shared" ref="D10:D73" si="0">+E10+F10</f>
        <v>30984339.000000004</v>
      </c>
      <c r="E10" s="88">
        <f>+E11+E20+E45+E70</f>
        <v>27329299.200000003</v>
      </c>
      <c r="F10" s="88">
        <f>+F11+F20+F45+F70</f>
        <v>3655039.8</v>
      </c>
    </row>
    <row r="11" spans="1:6" s="45" customFormat="1" ht="37.5" customHeight="1" x14ac:dyDescent="0.3">
      <c r="A11" s="43">
        <v>1040</v>
      </c>
      <c r="B11" s="44"/>
      <c r="C11" s="32" t="s">
        <v>132</v>
      </c>
      <c r="D11" s="88">
        <f t="shared" si="0"/>
        <v>1662529.1</v>
      </c>
      <c r="E11" s="88">
        <f>+E12</f>
        <v>1330023.3</v>
      </c>
      <c r="F11" s="88">
        <f>+F12</f>
        <v>332505.8</v>
      </c>
    </row>
    <row r="12" spans="1:6" s="31" customFormat="1" ht="68.25" customHeight="1" x14ac:dyDescent="0.3">
      <c r="A12" s="43"/>
      <c r="B12" s="87">
        <v>42001</v>
      </c>
      <c r="C12" s="46" t="s">
        <v>133</v>
      </c>
      <c r="D12" s="47">
        <f t="shared" si="0"/>
        <v>1662529.1</v>
      </c>
      <c r="E12" s="47">
        <f>+E16</f>
        <v>1330023.3</v>
      </c>
      <c r="F12" s="47">
        <f>+F16</f>
        <v>332505.8</v>
      </c>
    </row>
    <row r="13" spans="1:6" s="31" customFormat="1" ht="43.5" customHeight="1" x14ac:dyDescent="0.3">
      <c r="A13" s="199"/>
      <c r="B13" s="200"/>
      <c r="C13" s="48" t="s">
        <v>119</v>
      </c>
      <c r="D13" s="47">
        <f t="shared" si="0"/>
        <v>0</v>
      </c>
      <c r="E13" s="47"/>
      <c r="F13" s="47"/>
    </row>
    <row r="14" spans="1:6" s="31" customFormat="1" ht="28.5" customHeight="1" x14ac:dyDescent="0.3">
      <c r="A14" s="199"/>
      <c r="B14" s="200"/>
      <c r="C14" s="54" t="s">
        <v>120</v>
      </c>
      <c r="D14" s="47">
        <f t="shared" si="0"/>
        <v>1662529.1</v>
      </c>
      <c r="E14" s="55">
        <f>+E12</f>
        <v>1330023.3</v>
      </c>
      <c r="F14" s="55">
        <f>+F12</f>
        <v>332505.8</v>
      </c>
    </row>
    <row r="15" spans="1:6" s="31" customFormat="1" ht="28.5" customHeight="1" x14ac:dyDescent="0.3">
      <c r="A15" s="199"/>
      <c r="B15" s="200"/>
      <c r="C15" s="49" t="s">
        <v>121</v>
      </c>
      <c r="D15" s="47">
        <f t="shared" si="0"/>
        <v>0</v>
      </c>
      <c r="E15" s="47"/>
      <c r="F15" s="47"/>
    </row>
    <row r="16" spans="1:6" s="31" customFormat="1" ht="37.5" customHeight="1" x14ac:dyDescent="0.3">
      <c r="A16" s="199"/>
      <c r="B16" s="200"/>
      <c r="C16" s="49" t="s">
        <v>122</v>
      </c>
      <c r="D16" s="47">
        <f t="shared" si="0"/>
        <v>1662529.1</v>
      </c>
      <c r="E16" s="47">
        <f t="shared" ref="E16:F18" si="1">+E17</f>
        <v>1330023.3</v>
      </c>
      <c r="F16" s="47">
        <f t="shared" si="1"/>
        <v>332505.8</v>
      </c>
    </row>
    <row r="17" spans="1:6" s="31" customFormat="1" ht="28.5" customHeight="1" x14ac:dyDescent="0.3">
      <c r="A17" s="199"/>
      <c r="B17" s="200"/>
      <c r="C17" s="49" t="s">
        <v>123</v>
      </c>
      <c r="D17" s="47">
        <f t="shared" si="0"/>
        <v>1662529.1</v>
      </c>
      <c r="E17" s="47">
        <f t="shared" si="1"/>
        <v>1330023.3</v>
      </c>
      <c r="F17" s="47">
        <f t="shared" si="1"/>
        <v>332505.8</v>
      </c>
    </row>
    <row r="18" spans="1:6" s="31" customFormat="1" ht="26.25" customHeight="1" x14ac:dyDescent="0.3">
      <c r="A18" s="199"/>
      <c r="B18" s="200"/>
      <c r="C18" s="49" t="s">
        <v>124</v>
      </c>
      <c r="D18" s="47">
        <f t="shared" si="0"/>
        <v>1662529.1</v>
      </c>
      <c r="E18" s="47">
        <f t="shared" si="1"/>
        <v>1330023.3</v>
      </c>
      <c r="F18" s="47">
        <f t="shared" si="1"/>
        <v>332505.8</v>
      </c>
    </row>
    <row r="19" spans="1:6" s="31" customFormat="1" ht="28.5" customHeight="1" x14ac:dyDescent="0.3">
      <c r="A19" s="199"/>
      <c r="B19" s="200"/>
      <c r="C19" s="49" t="s">
        <v>125</v>
      </c>
      <c r="D19" s="47">
        <f t="shared" si="0"/>
        <v>1662529.1</v>
      </c>
      <c r="E19" s="50">
        <v>1330023.3</v>
      </c>
      <c r="F19" s="50">
        <v>332505.8</v>
      </c>
    </row>
    <row r="20" spans="1:6" s="31" customFormat="1" ht="37.5" customHeight="1" x14ac:dyDescent="0.3">
      <c r="A20" s="43">
        <v>1157</v>
      </c>
      <c r="B20" s="44"/>
      <c r="C20" s="32" t="s">
        <v>126</v>
      </c>
      <c r="D20" s="88">
        <f t="shared" si="0"/>
        <v>9492154.5999999996</v>
      </c>
      <c r="E20" s="88">
        <f>+E21+E29+E37</f>
        <v>6764348.2999999998</v>
      </c>
      <c r="F20" s="88">
        <f>+F21+F29+F37</f>
        <v>2727806.3000000003</v>
      </c>
    </row>
    <row r="21" spans="1:6" s="31" customFormat="1" ht="53.25" customHeight="1" x14ac:dyDescent="0.3">
      <c r="A21" s="43"/>
      <c r="B21" s="87">
        <v>42001</v>
      </c>
      <c r="C21" s="46" t="s">
        <v>127</v>
      </c>
      <c r="D21" s="47">
        <f t="shared" si="0"/>
        <v>93682</v>
      </c>
      <c r="E21" s="47">
        <f>+E25</f>
        <v>78068.3</v>
      </c>
      <c r="F21" s="47">
        <f>+F25</f>
        <v>15613.7</v>
      </c>
    </row>
    <row r="22" spans="1:6" s="31" customFormat="1" ht="43.5" customHeight="1" x14ac:dyDescent="0.3">
      <c r="A22" s="199"/>
      <c r="B22" s="200"/>
      <c r="C22" s="48" t="s">
        <v>119</v>
      </c>
      <c r="D22" s="47">
        <f t="shared" si="0"/>
        <v>0</v>
      </c>
      <c r="E22" s="47"/>
      <c r="F22" s="47"/>
    </row>
    <row r="23" spans="1:6" s="51" customFormat="1" ht="28.5" customHeight="1" x14ac:dyDescent="0.25">
      <c r="A23" s="199"/>
      <c r="B23" s="200"/>
      <c r="C23" s="54" t="s">
        <v>120</v>
      </c>
      <c r="D23" s="47">
        <f t="shared" si="0"/>
        <v>93682</v>
      </c>
      <c r="E23" s="55">
        <f>+E21</f>
        <v>78068.3</v>
      </c>
      <c r="F23" s="55">
        <f>+F21</f>
        <v>15613.7</v>
      </c>
    </row>
    <row r="24" spans="1:6" s="31" customFormat="1" ht="28.5" customHeight="1" x14ac:dyDescent="0.3">
      <c r="A24" s="199"/>
      <c r="B24" s="200"/>
      <c r="C24" s="49" t="s">
        <v>121</v>
      </c>
      <c r="D24" s="47">
        <f t="shared" si="0"/>
        <v>0</v>
      </c>
      <c r="E24" s="47"/>
      <c r="F24" s="47"/>
    </row>
    <row r="25" spans="1:6" s="31" customFormat="1" ht="34.5" customHeight="1" x14ac:dyDescent="0.3">
      <c r="A25" s="199"/>
      <c r="B25" s="200"/>
      <c r="C25" s="49" t="s">
        <v>122</v>
      </c>
      <c r="D25" s="47">
        <f t="shared" si="0"/>
        <v>93682</v>
      </c>
      <c r="E25" s="47">
        <f t="shared" ref="E25:F27" si="2">+E26</f>
        <v>78068.3</v>
      </c>
      <c r="F25" s="47">
        <f t="shared" si="2"/>
        <v>15613.7</v>
      </c>
    </row>
    <row r="26" spans="1:6" s="31" customFormat="1" ht="35.25" customHeight="1" x14ac:dyDescent="0.3">
      <c r="A26" s="199"/>
      <c r="B26" s="200"/>
      <c r="C26" s="49" t="s">
        <v>123</v>
      </c>
      <c r="D26" s="47">
        <f t="shared" si="0"/>
        <v>93682</v>
      </c>
      <c r="E26" s="47">
        <f t="shared" si="2"/>
        <v>78068.3</v>
      </c>
      <c r="F26" s="47">
        <f t="shared" si="2"/>
        <v>15613.7</v>
      </c>
    </row>
    <row r="27" spans="1:6" s="31" customFormat="1" ht="31.5" customHeight="1" x14ac:dyDescent="0.3">
      <c r="A27" s="199"/>
      <c r="B27" s="200"/>
      <c r="C27" s="49" t="s">
        <v>124</v>
      </c>
      <c r="D27" s="47">
        <f t="shared" si="0"/>
        <v>93682</v>
      </c>
      <c r="E27" s="47">
        <f t="shared" si="2"/>
        <v>78068.3</v>
      </c>
      <c r="F27" s="47">
        <f t="shared" si="2"/>
        <v>15613.7</v>
      </c>
    </row>
    <row r="28" spans="1:6" s="31" customFormat="1" ht="37.5" customHeight="1" x14ac:dyDescent="0.3">
      <c r="A28" s="199"/>
      <c r="B28" s="200"/>
      <c r="C28" s="49" t="s">
        <v>125</v>
      </c>
      <c r="D28" s="47">
        <f t="shared" si="0"/>
        <v>93682</v>
      </c>
      <c r="E28" s="50">
        <v>78068.3</v>
      </c>
      <c r="F28" s="50">
        <v>15613.7</v>
      </c>
    </row>
    <row r="29" spans="1:6" s="31" customFormat="1" ht="53.25" customHeight="1" x14ac:dyDescent="0.3">
      <c r="A29" s="43"/>
      <c r="B29" s="87">
        <v>42003</v>
      </c>
      <c r="C29" s="46" t="s">
        <v>156</v>
      </c>
      <c r="D29" s="47">
        <f t="shared" si="0"/>
        <v>486000</v>
      </c>
      <c r="E29" s="47">
        <f>+E33</f>
        <v>405000</v>
      </c>
      <c r="F29" s="47">
        <f>+F33</f>
        <v>81000</v>
      </c>
    </row>
    <row r="30" spans="1:6" s="31" customFormat="1" ht="43.5" customHeight="1" x14ac:dyDescent="0.3">
      <c r="A30" s="199"/>
      <c r="B30" s="200"/>
      <c r="C30" s="48" t="s">
        <v>119</v>
      </c>
      <c r="D30" s="47">
        <f t="shared" si="0"/>
        <v>0</v>
      </c>
      <c r="E30" s="47"/>
      <c r="F30" s="47"/>
    </row>
    <row r="31" spans="1:6" s="51" customFormat="1" ht="28.5" customHeight="1" x14ac:dyDescent="0.25">
      <c r="A31" s="199"/>
      <c r="B31" s="200"/>
      <c r="C31" s="54" t="s">
        <v>120</v>
      </c>
      <c r="D31" s="47">
        <f t="shared" si="0"/>
        <v>486000</v>
      </c>
      <c r="E31" s="55">
        <f>+E29</f>
        <v>405000</v>
      </c>
      <c r="F31" s="55">
        <f>+F29</f>
        <v>81000</v>
      </c>
    </row>
    <row r="32" spans="1:6" s="31" customFormat="1" ht="28.5" customHeight="1" x14ac:dyDescent="0.3">
      <c r="A32" s="199"/>
      <c r="B32" s="200"/>
      <c r="C32" s="49" t="s">
        <v>121</v>
      </c>
      <c r="D32" s="47">
        <f t="shared" si="0"/>
        <v>0</v>
      </c>
      <c r="E32" s="47"/>
      <c r="F32" s="47"/>
    </row>
    <row r="33" spans="1:6" s="31" customFormat="1" ht="34.5" customHeight="1" x14ac:dyDescent="0.3">
      <c r="A33" s="199"/>
      <c r="B33" s="200"/>
      <c r="C33" s="49" t="s">
        <v>122</v>
      </c>
      <c r="D33" s="47">
        <f t="shared" si="0"/>
        <v>486000</v>
      </c>
      <c r="E33" s="47">
        <f t="shared" ref="E33:F35" si="3">+E34</f>
        <v>405000</v>
      </c>
      <c r="F33" s="47">
        <f t="shared" si="3"/>
        <v>81000</v>
      </c>
    </row>
    <row r="34" spans="1:6" s="31" customFormat="1" ht="35.25" customHeight="1" x14ac:dyDescent="0.3">
      <c r="A34" s="199"/>
      <c r="B34" s="200"/>
      <c r="C34" s="49" t="s">
        <v>123</v>
      </c>
      <c r="D34" s="47">
        <f t="shared" si="0"/>
        <v>486000</v>
      </c>
      <c r="E34" s="47">
        <f t="shared" si="3"/>
        <v>405000</v>
      </c>
      <c r="F34" s="47">
        <f t="shared" si="3"/>
        <v>81000</v>
      </c>
    </row>
    <row r="35" spans="1:6" s="31" customFormat="1" ht="31.5" customHeight="1" x14ac:dyDescent="0.3">
      <c r="A35" s="199"/>
      <c r="B35" s="200"/>
      <c r="C35" s="49" t="s">
        <v>124</v>
      </c>
      <c r="D35" s="47">
        <f t="shared" si="0"/>
        <v>486000</v>
      </c>
      <c r="E35" s="47">
        <f t="shared" si="3"/>
        <v>405000</v>
      </c>
      <c r="F35" s="47">
        <f t="shared" si="3"/>
        <v>81000</v>
      </c>
    </row>
    <row r="36" spans="1:6" s="31" customFormat="1" ht="37.5" customHeight="1" x14ac:dyDescent="0.3">
      <c r="A36" s="199"/>
      <c r="B36" s="200"/>
      <c r="C36" s="49" t="s">
        <v>125</v>
      </c>
      <c r="D36" s="47">
        <f t="shared" si="0"/>
        <v>486000</v>
      </c>
      <c r="E36" s="50">
        <v>405000</v>
      </c>
      <c r="F36" s="50">
        <v>81000</v>
      </c>
    </row>
    <row r="37" spans="1:6" s="31" customFormat="1" ht="73.5" customHeight="1" x14ac:dyDescent="0.3">
      <c r="A37" s="43"/>
      <c r="B37" s="87">
        <v>42004</v>
      </c>
      <c r="C37" s="46" t="s">
        <v>128</v>
      </c>
      <c r="D37" s="47">
        <f t="shared" si="0"/>
        <v>8912472.5999999996</v>
      </c>
      <c r="E37" s="47">
        <f>+E41</f>
        <v>6281280</v>
      </c>
      <c r="F37" s="47">
        <f>+F41</f>
        <v>2631192.6</v>
      </c>
    </row>
    <row r="38" spans="1:6" s="31" customFormat="1" x14ac:dyDescent="0.3">
      <c r="A38" s="199"/>
      <c r="B38" s="200"/>
      <c r="C38" s="48" t="s">
        <v>119</v>
      </c>
      <c r="D38" s="47">
        <f t="shared" si="0"/>
        <v>0</v>
      </c>
      <c r="E38" s="47"/>
      <c r="F38" s="47"/>
    </row>
    <row r="39" spans="1:6" s="31" customFormat="1" ht="25.5" customHeight="1" x14ac:dyDescent="0.3">
      <c r="A39" s="199"/>
      <c r="B39" s="200"/>
      <c r="C39" s="54" t="s">
        <v>120</v>
      </c>
      <c r="D39" s="47">
        <f t="shared" si="0"/>
        <v>8912472.5999999996</v>
      </c>
      <c r="E39" s="55">
        <f>+E37</f>
        <v>6281280</v>
      </c>
      <c r="F39" s="55">
        <f>+F37</f>
        <v>2631192.6</v>
      </c>
    </row>
    <row r="40" spans="1:6" s="51" customFormat="1" ht="25.5" customHeight="1" x14ac:dyDescent="0.25">
      <c r="A40" s="199"/>
      <c r="B40" s="200"/>
      <c r="C40" s="49" t="s">
        <v>121</v>
      </c>
      <c r="D40" s="47">
        <f t="shared" si="0"/>
        <v>0</v>
      </c>
      <c r="E40" s="47"/>
      <c r="F40" s="47"/>
    </row>
    <row r="41" spans="1:6" s="31" customFormat="1" ht="46.5" customHeight="1" x14ac:dyDescent="0.3">
      <c r="A41" s="199"/>
      <c r="B41" s="200"/>
      <c r="C41" s="49" t="s">
        <v>122</v>
      </c>
      <c r="D41" s="47">
        <f t="shared" si="0"/>
        <v>8912472.5999999996</v>
      </c>
      <c r="E41" s="47">
        <f t="shared" ref="E41:F43" si="4">+E42</f>
        <v>6281280</v>
      </c>
      <c r="F41" s="47">
        <f t="shared" si="4"/>
        <v>2631192.6</v>
      </c>
    </row>
    <row r="42" spans="1:6" s="31" customFormat="1" ht="28.5" customHeight="1" x14ac:dyDescent="0.3">
      <c r="A42" s="199"/>
      <c r="B42" s="200"/>
      <c r="C42" s="49" t="s">
        <v>123</v>
      </c>
      <c r="D42" s="47">
        <f t="shared" si="0"/>
        <v>8912472.5999999996</v>
      </c>
      <c r="E42" s="47">
        <f t="shared" si="4"/>
        <v>6281280</v>
      </c>
      <c r="F42" s="47">
        <f t="shared" si="4"/>
        <v>2631192.6</v>
      </c>
    </row>
    <row r="43" spans="1:6" s="31" customFormat="1" ht="36" customHeight="1" x14ac:dyDescent="0.3">
      <c r="A43" s="199"/>
      <c r="B43" s="200"/>
      <c r="C43" s="49" t="s">
        <v>124</v>
      </c>
      <c r="D43" s="47">
        <f t="shared" si="0"/>
        <v>8912472.5999999996</v>
      </c>
      <c r="E43" s="47">
        <f t="shared" si="4"/>
        <v>6281280</v>
      </c>
      <c r="F43" s="47">
        <f t="shared" si="4"/>
        <v>2631192.6</v>
      </c>
    </row>
    <row r="44" spans="1:6" s="31" customFormat="1" ht="31.5" customHeight="1" x14ac:dyDescent="0.3">
      <c r="A44" s="199"/>
      <c r="B44" s="200"/>
      <c r="C44" s="49" t="s">
        <v>125</v>
      </c>
      <c r="D44" s="47">
        <f t="shared" si="0"/>
        <v>8912472.5999999996</v>
      </c>
      <c r="E44" s="50">
        <v>6281280</v>
      </c>
      <c r="F44" s="50">
        <v>2631192.6</v>
      </c>
    </row>
    <row r="45" spans="1:6" s="31" customFormat="1" ht="39" customHeight="1" x14ac:dyDescent="0.3">
      <c r="A45" s="43" t="s">
        <v>94</v>
      </c>
      <c r="B45" s="44"/>
      <c r="C45" s="32" t="s">
        <v>136</v>
      </c>
      <c r="D45" s="88">
        <f t="shared" si="0"/>
        <v>17866755.300000001</v>
      </c>
      <c r="E45" s="88">
        <f>+E46+E54+E62</f>
        <v>17272027.600000001</v>
      </c>
      <c r="F45" s="88">
        <f>+F46+F54+F62</f>
        <v>594727.69999999995</v>
      </c>
    </row>
    <row r="46" spans="1:6" s="31" customFormat="1" ht="73.5" customHeight="1" x14ac:dyDescent="0.3">
      <c r="A46" s="201"/>
      <c r="B46" s="52" t="s">
        <v>84</v>
      </c>
      <c r="C46" s="46" t="s">
        <v>137</v>
      </c>
      <c r="D46" s="47">
        <f t="shared" si="0"/>
        <v>1353976</v>
      </c>
      <c r="E46" s="47">
        <f>+E50</f>
        <v>1047927.3</v>
      </c>
      <c r="F46" s="47">
        <f>+F50</f>
        <v>306048.7</v>
      </c>
    </row>
    <row r="47" spans="1:6" s="31" customFormat="1" ht="25.5" customHeight="1" x14ac:dyDescent="0.3">
      <c r="A47" s="202"/>
      <c r="B47" s="200"/>
      <c r="C47" s="48" t="s">
        <v>119</v>
      </c>
      <c r="D47" s="47">
        <f t="shared" si="0"/>
        <v>0</v>
      </c>
      <c r="E47" s="47"/>
      <c r="F47" s="47"/>
    </row>
    <row r="48" spans="1:6" s="31" customFormat="1" ht="40.5" customHeight="1" x14ac:dyDescent="0.3">
      <c r="A48" s="202"/>
      <c r="B48" s="200"/>
      <c r="C48" s="54" t="s">
        <v>120</v>
      </c>
      <c r="D48" s="47">
        <f t="shared" si="0"/>
        <v>1353976</v>
      </c>
      <c r="E48" s="55">
        <f>+E46</f>
        <v>1047927.3</v>
      </c>
      <c r="F48" s="55">
        <f>+F46</f>
        <v>306048.7</v>
      </c>
    </row>
    <row r="49" spans="1:6" s="45" customFormat="1" ht="29.25" customHeight="1" x14ac:dyDescent="0.3">
      <c r="A49" s="202"/>
      <c r="B49" s="200"/>
      <c r="C49" s="49" t="s">
        <v>121</v>
      </c>
      <c r="D49" s="47">
        <f t="shared" si="0"/>
        <v>0</v>
      </c>
      <c r="E49" s="47"/>
      <c r="F49" s="47"/>
    </row>
    <row r="50" spans="1:6" s="31" customFormat="1" ht="33" x14ac:dyDescent="0.3">
      <c r="A50" s="202"/>
      <c r="B50" s="200"/>
      <c r="C50" s="49" t="s">
        <v>122</v>
      </c>
      <c r="D50" s="47">
        <f t="shared" si="0"/>
        <v>1353976</v>
      </c>
      <c r="E50" s="47">
        <f t="shared" ref="E50:F52" si="5">+E51</f>
        <v>1047927.3</v>
      </c>
      <c r="F50" s="47">
        <f t="shared" si="5"/>
        <v>306048.7</v>
      </c>
    </row>
    <row r="51" spans="1:6" s="31" customFormat="1" ht="32.25" customHeight="1" x14ac:dyDescent="0.3">
      <c r="A51" s="202"/>
      <c r="B51" s="200"/>
      <c r="C51" s="49" t="s">
        <v>123</v>
      </c>
      <c r="D51" s="47">
        <f t="shared" si="0"/>
        <v>1353976</v>
      </c>
      <c r="E51" s="47">
        <f t="shared" si="5"/>
        <v>1047927.3</v>
      </c>
      <c r="F51" s="47">
        <f t="shared" si="5"/>
        <v>306048.7</v>
      </c>
    </row>
    <row r="52" spans="1:6" s="31" customFormat="1" ht="32.25" customHeight="1" x14ac:dyDescent="0.3">
      <c r="A52" s="202"/>
      <c r="B52" s="200"/>
      <c r="C52" s="49" t="s">
        <v>124</v>
      </c>
      <c r="D52" s="47">
        <f t="shared" si="0"/>
        <v>1353976</v>
      </c>
      <c r="E52" s="47">
        <f t="shared" si="5"/>
        <v>1047927.3</v>
      </c>
      <c r="F52" s="47">
        <f t="shared" si="5"/>
        <v>306048.7</v>
      </c>
    </row>
    <row r="53" spans="1:6" s="31" customFormat="1" ht="32.25" customHeight="1" x14ac:dyDescent="0.3">
      <c r="A53" s="202"/>
      <c r="B53" s="200"/>
      <c r="C53" s="49" t="s">
        <v>125</v>
      </c>
      <c r="D53" s="47">
        <f t="shared" si="0"/>
        <v>1353976</v>
      </c>
      <c r="E53" s="47">
        <v>1047927.3</v>
      </c>
      <c r="F53" s="47">
        <v>306048.7</v>
      </c>
    </row>
    <row r="54" spans="1:6" s="31" customFormat="1" ht="72.75" customHeight="1" x14ac:dyDescent="0.3">
      <c r="A54" s="202"/>
      <c r="B54" s="53">
        <v>42005</v>
      </c>
      <c r="C54" s="46" t="s">
        <v>138</v>
      </c>
      <c r="D54" s="47">
        <f t="shared" si="0"/>
        <v>1356487.6</v>
      </c>
      <c r="E54" s="47">
        <f>+E58</f>
        <v>1085190.1000000001</v>
      </c>
      <c r="F54" s="47">
        <f>+F58</f>
        <v>271297.5</v>
      </c>
    </row>
    <row r="55" spans="1:6" s="31" customFormat="1" ht="32.25" customHeight="1" x14ac:dyDescent="0.3">
      <c r="A55" s="202"/>
      <c r="B55" s="200"/>
      <c r="C55" s="48" t="s">
        <v>119</v>
      </c>
      <c r="D55" s="47">
        <f t="shared" si="0"/>
        <v>0</v>
      </c>
      <c r="E55" s="47"/>
      <c r="F55" s="47"/>
    </row>
    <row r="56" spans="1:6" s="31" customFormat="1" ht="39" customHeight="1" x14ac:dyDescent="0.3">
      <c r="A56" s="202"/>
      <c r="B56" s="200"/>
      <c r="C56" s="54" t="s">
        <v>120</v>
      </c>
      <c r="D56" s="47">
        <f t="shared" si="0"/>
        <v>1356487.6</v>
      </c>
      <c r="E56" s="55">
        <f>+E54</f>
        <v>1085190.1000000001</v>
      </c>
      <c r="F56" s="55">
        <f>+F54</f>
        <v>271297.5</v>
      </c>
    </row>
    <row r="57" spans="1:6" s="51" customFormat="1" ht="32.25" customHeight="1" x14ac:dyDescent="0.25">
      <c r="A57" s="202"/>
      <c r="B57" s="200"/>
      <c r="C57" s="49" t="s">
        <v>121</v>
      </c>
      <c r="D57" s="47">
        <f t="shared" si="0"/>
        <v>0</v>
      </c>
      <c r="E57" s="47"/>
      <c r="F57" s="47"/>
    </row>
    <row r="58" spans="1:6" s="31" customFormat="1" ht="33" x14ac:dyDescent="0.3">
      <c r="A58" s="202"/>
      <c r="B58" s="200"/>
      <c r="C58" s="49" t="s">
        <v>122</v>
      </c>
      <c r="D58" s="47">
        <f t="shared" si="0"/>
        <v>1356487.6</v>
      </c>
      <c r="E58" s="47">
        <f t="shared" ref="E58:F60" si="6">+E59</f>
        <v>1085190.1000000001</v>
      </c>
      <c r="F58" s="47">
        <f t="shared" si="6"/>
        <v>271297.5</v>
      </c>
    </row>
    <row r="59" spans="1:6" s="31" customFormat="1" ht="27.75" customHeight="1" x14ac:dyDescent="0.3">
      <c r="A59" s="202"/>
      <c r="B59" s="200"/>
      <c r="C59" s="49" t="s">
        <v>123</v>
      </c>
      <c r="D59" s="47">
        <f t="shared" si="0"/>
        <v>1356487.6</v>
      </c>
      <c r="E59" s="47">
        <f t="shared" si="6"/>
        <v>1085190.1000000001</v>
      </c>
      <c r="F59" s="47">
        <f t="shared" si="6"/>
        <v>271297.5</v>
      </c>
    </row>
    <row r="60" spans="1:6" s="31" customFormat="1" ht="27.75" customHeight="1" x14ac:dyDescent="0.3">
      <c r="A60" s="202"/>
      <c r="B60" s="200"/>
      <c r="C60" s="49" t="s">
        <v>124</v>
      </c>
      <c r="D60" s="47">
        <f t="shared" si="0"/>
        <v>1356487.6</v>
      </c>
      <c r="E60" s="47">
        <f t="shared" si="6"/>
        <v>1085190.1000000001</v>
      </c>
      <c r="F60" s="47">
        <f t="shared" si="6"/>
        <v>271297.5</v>
      </c>
    </row>
    <row r="61" spans="1:6" s="31" customFormat="1" ht="27.75" customHeight="1" x14ac:dyDescent="0.3">
      <c r="A61" s="202"/>
      <c r="B61" s="200"/>
      <c r="C61" s="49" t="s">
        <v>125</v>
      </c>
      <c r="D61" s="47">
        <f t="shared" si="0"/>
        <v>1356487.6</v>
      </c>
      <c r="E61" s="47">
        <v>1085190.1000000001</v>
      </c>
      <c r="F61" s="47">
        <v>271297.5</v>
      </c>
    </row>
    <row r="62" spans="1:6" s="31" customFormat="1" ht="99.75" customHeight="1" x14ac:dyDescent="0.3">
      <c r="A62" s="202"/>
      <c r="B62" s="52" t="s">
        <v>103</v>
      </c>
      <c r="C62" s="46" t="s">
        <v>139</v>
      </c>
      <c r="D62" s="47">
        <f t="shared" si="0"/>
        <v>15156291.699999999</v>
      </c>
      <c r="E62" s="47">
        <f>+E66</f>
        <v>15138910.199999999</v>
      </c>
      <c r="F62" s="47">
        <f>+F66</f>
        <v>17381.5</v>
      </c>
    </row>
    <row r="63" spans="1:6" s="31" customFormat="1" ht="24.75" customHeight="1" x14ac:dyDescent="0.3">
      <c r="A63" s="202"/>
      <c r="B63" s="200"/>
      <c r="C63" s="48" t="s">
        <v>119</v>
      </c>
      <c r="D63" s="47">
        <f t="shared" si="0"/>
        <v>0</v>
      </c>
      <c r="E63" s="47"/>
      <c r="F63" s="47"/>
    </row>
    <row r="64" spans="1:6" s="31" customFormat="1" ht="47.25" customHeight="1" x14ac:dyDescent="0.3">
      <c r="A64" s="202"/>
      <c r="B64" s="200"/>
      <c r="C64" s="54" t="s">
        <v>120</v>
      </c>
      <c r="D64" s="47">
        <f t="shared" si="0"/>
        <v>15156291.699999999</v>
      </c>
      <c r="E64" s="55">
        <f>+E62</f>
        <v>15138910.199999999</v>
      </c>
      <c r="F64" s="55">
        <f>+F62</f>
        <v>17381.5</v>
      </c>
    </row>
    <row r="65" spans="1:6" s="51" customFormat="1" ht="24.75" customHeight="1" x14ac:dyDescent="0.25">
      <c r="A65" s="202"/>
      <c r="B65" s="200"/>
      <c r="C65" s="49" t="s">
        <v>121</v>
      </c>
      <c r="D65" s="47">
        <f t="shared" si="0"/>
        <v>0</v>
      </c>
      <c r="E65" s="47"/>
      <c r="F65" s="47"/>
    </row>
    <row r="66" spans="1:6" s="31" customFormat="1" ht="33" x14ac:dyDescent="0.3">
      <c r="A66" s="202"/>
      <c r="B66" s="200"/>
      <c r="C66" s="49" t="s">
        <v>122</v>
      </c>
      <c r="D66" s="47">
        <f t="shared" si="0"/>
        <v>15156291.699999999</v>
      </c>
      <c r="E66" s="47">
        <f t="shared" ref="E66:F68" si="7">+E67</f>
        <v>15138910.199999999</v>
      </c>
      <c r="F66" s="47">
        <f t="shared" si="7"/>
        <v>17381.5</v>
      </c>
    </row>
    <row r="67" spans="1:6" s="31" customFormat="1" ht="27" customHeight="1" x14ac:dyDescent="0.3">
      <c r="A67" s="202"/>
      <c r="B67" s="200"/>
      <c r="C67" s="49" t="s">
        <v>123</v>
      </c>
      <c r="D67" s="47">
        <f t="shared" si="0"/>
        <v>15156291.699999999</v>
      </c>
      <c r="E67" s="47">
        <f t="shared" si="7"/>
        <v>15138910.199999999</v>
      </c>
      <c r="F67" s="47">
        <f t="shared" si="7"/>
        <v>17381.5</v>
      </c>
    </row>
    <row r="68" spans="1:6" s="31" customFormat="1" ht="27" customHeight="1" x14ac:dyDescent="0.3">
      <c r="A68" s="202"/>
      <c r="B68" s="200"/>
      <c r="C68" s="49" t="s">
        <v>124</v>
      </c>
      <c r="D68" s="47">
        <f t="shared" si="0"/>
        <v>15156291.699999999</v>
      </c>
      <c r="E68" s="47">
        <f t="shared" si="7"/>
        <v>15138910.199999999</v>
      </c>
      <c r="F68" s="47">
        <f t="shared" si="7"/>
        <v>17381.5</v>
      </c>
    </row>
    <row r="69" spans="1:6" s="31" customFormat="1" ht="27" customHeight="1" x14ac:dyDescent="0.3">
      <c r="A69" s="203"/>
      <c r="B69" s="200"/>
      <c r="C69" s="49" t="s">
        <v>125</v>
      </c>
      <c r="D69" s="47">
        <f t="shared" si="0"/>
        <v>15156291.699999999</v>
      </c>
      <c r="E69" s="50">
        <v>15138910.199999999</v>
      </c>
      <c r="F69" s="50">
        <v>17381.5</v>
      </c>
    </row>
    <row r="70" spans="1:6" s="31" customFormat="1" ht="34.5" customHeight="1" x14ac:dyDescent="0.3">
      <c r="A70" s="43" t="s">
        <v>106</v>
      </c>
      <c r="B70" s="44"/>
      <c r="C70" s="32" t="s">
        <v>129</v>
      </c>
      <c r="D70" s="88">
        <f t="shared" si="0"/>
        <v>1962900</v>
      </c>
      <c r="E70" s="88">
        <f>+E71</f>
        <v>1962900</v>
      </c>
      <c r="F70" s="88">
        <f>+F71</f>
        <v>0</v>
      </c>
    </row>
    <row r="71" spans="1:6" s="31" customFormat="1" ht="68.25" customHeight="1" x14ac:dyDescent="0.3">
      <c r="A71" s="43"/>
      <c r="B71" s="87">
        <v>42001</v>
      </c>
      <c r="C71" s="28" t="s">
        <v>130</v>
      </c>
      <c r="D71" s="47">
        <f t="shared" si="0"/>
        <v>1962900</v>
      </c>
      <c r="E71" s="47">
        <f>+E75</f>
        <v>1962900</v>
      </c>
      <c r="F71" s="47">
        <f>+F75</f>
        <v>0</v>
      </c>
    </row>
    <row r="72" spans="1:6" s="31" customFormat="1" ht="30.75" customHeight="1" x14ac:dyDescent="0.3">
      <c r="A72" s="199"/>
      <c r="B72" s="200"/>
      <c r="C72" s="48" t="s">
        <v>119</v>
      </c>
      <c r="D72" s="47">
        <f t="shared" si="0"/>
        <v>0</v>
      </c>
      <c r="E72" s="47"/>
      <c r="F72" s="47"/>
    </row>
    <row r="73" spans="1:6" s="31" customFormat="1" ht="31.5" customHeight="1" x14ac:dyDescent="0.3">
      <c r="A73" s="199"/>
      <c r="B73" s="200"/>
      <c r="C73" s="54" t="s">
        <v>120</v>
      </c>
      <c r="D73" s="47">
        <f t="shared" si="0"/>
        <v>1962900</v>
      </c>
      <c r="E73" s="55">
        <f>+E71</f>
        <v>1962900</v>
      </c>
      <c r="F73" s="55">
        <f>+F71</f>
        <v>0</v>
      </c>
    </row>
    <row r="74" spans="1:6" s="51" customFormat="1" ht="30.75" customHeight="1" x14ac:dyDescent="0.25">
      <c r="A74" s="199"/>
      <c r="B74" s="200"/>
      <c r="C74" s="49" t="s">
        <v>121</v>
      </c>
      <c r="D74" s="47">
        <f t="shared" ref="D74:D78" si="8">+E74+F74</f>
        <v>0</v>
      </c>
      <c r="E74" s="47"/>
      <c r="F74" s="47"/>
    </row>
    <row r="75" spans="1:6" s="31" customFormat="1" ht="51" customHeight="1" x14ac:dyDescent="0.3">
      <c r="A75" s="199"/>
      <c r="B75" s="200"/>
      <c r="C75" s="49" t="s">
        <v>122</v>
      </c>
      <c r="D75" s="47">
        <f t="shared" si="8"/>
        <v>1962900</v>
      </c>
      <c r="E75" s="47">
        <f t="shared" ref="E75:F77" si="9">+E76</f>
        <v>1962900</v>
      </c>
      <c r="F75" s="47">
        <f t="shared" si="9"/>
        <v>0</v>
      </c>
    </row>
    <row r="76" spans="1:6" s="31" customFormat="1" ht="23.25" customHeight="1" x14ac:dyDescent="0.3">
      <c r="A76" s="199"/>
      <c r="B76" s="200"/>
      <c r="C76" s="49" t="s">
        <v>123</v>
      </c>
      <c r="D76" s="47">
        <f t="shared" si="8"/>
        <v>1962900</v>
      </c>
      <c r="E76" s="47">
        <f t="shared" si="9"/>
        <v>1962900</v>
      </c>
      <c r="F76" s="47">
        <f t="shared" si="9"/>
        <v>0</v>
      </c>
    </row>
    <row r="77" spans="1:6" s="31" customFormat="1" x14ac:dyDescent="0.3">
      <c r="A77" s="199"/>
      <c r="B77" s="200"/>
      <c r="C77" s="49" t="s">
        <v>124</v>
      </c>
      <c r="D77" s="47">
        <f t="shared" si="8"/>
        <v>1962900</v>
      </c>
      <c r="E77" s="47">
        <f t="shared" si="9"/>
        <v>1962900</v>
      </c>
      <c r="F77" s="47">
        <f t="shared" si="9"/>
        <v>0</v>
      </c>
    </row>
    <row r="78" spans="1:6" s="31" customFormat="1" ht="25.5" customHeight="1" x14ac:dyDescent="0.3">
      <c r="A78" s="199"/>
      <c r="B78" s="200"/>
      <c r="C78" s="49" t="s">
        <v>125</v>
      </c>
      <c r="D78" s="47">
        <f t="shared" si="8"/>
        <v>1962900</v>
      </c>
      <c r="E78" s="50">
        <v>1962900</v>
      </c>
      <c r="F78" s="50">
        <v>0</v>
      </c>
    </row>
    <row r="79" spans="1:6" s="31" customFormat="1" x14ac:dyDescent="0.3"/>
  </sheetData>
  <mergeCells count="24">
    <mergeCell ref="E1:F1"/>
    <mergeCell ref="A30:A36"/>
    <mergeCell ref="B30:B36"/>
    <mergeCell ref="D6:D7"/>
    <mergeCell ref="E6:F6"/>
    <mergeCell ref="A22:A28"/>
    <mergeCell ref="B22:B28"/>
    <mergeCell ref="E2:F2"/>
    <mergeCell ref="A3:F3"/>
    <mergeCell ref="E4:F4"/>
    <mergeCell ref="A5:B6"/>
    <mergeCell ref="C5:C7"/>
    <mergeCell ref="D5:F5"/>
    <mergeCell ref="A9:B9"/>
    <mergeCell ref="A72:A78"/>
    <mergeCell ref="B72:B78"/>
    <mergeCell ref="A13:A19"/>
    <mergeCell ref="B13:B19"/>
    <mergeCell ref="B47:B53"/>
    <mergeCell ref="B55:B61"/>
    <mergeCell ref="A38:A44"/>
    <mergeCell ref="B38:B44"/>
    <mergeCell ref="A46:A69"/>
    <mergeCell ref="B63:B69"/>
  </mergeCells>
  <pageMargins left="0.3" right="0.22" top="0.75" bottom="0.75" header="0.3" footer="0.3"/>
  <pageSetup paperSize="9" scale="60" firstPageNumber="316" orientation="portrait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="60" zoomScaleNormal="85" workbookViewId="0">
      <selection activeCell="L16" sqref="L16"/>
    </sheetView>
  </sheetViews>
  <sheetFormatPr defaultColWidth="9.140625" defaultRowHeight="17.25" x14ac:dyDescent="0.25"/>
  <cols>
    <col min="1" max="1" width="14" style="56" customWidth="1"/>
    <col min="2" max="2" width="16" style="56" customWidth="1"/>
    <col min="3" max="3" width="61.28515625" style="57" customWidth="1"/>
    <col min="4" max="4" width="18.7109375" style="86" bestFit="1" customWidth="1"/>
    <col min="5" max="5" width="5.5703125" style="57" customWidth="1"/>
    <col min="6" max="16384" width="9.140625" style="57"/>
  </cols>
  <sheetData>
    <row r="1" spans="1:8" x14ac:dyDescent="0.25">
      <c r="D1" s="58" t="s">
        <v>112</v>
      </c>
      <c r="E1" s="59"/>
    </row>
    <row r="2" spans="1:8" x14ac:dyDescent="0.25">
      <c r="A2" s="60"/>
      <c r="B2" s="60"/>
      <c r="C2" s="60"/>
      <c r="D2" s="58" t="s">
        <v>147</v>
      </c>
      <c r="E2" s="59"/>
    </row>
    <row r="3" spans="1:8" x14ac:dyDescent="0.25">
      <c r="A3" s="220" t="s">
        <v>150</v>
      </c>
      <c r="B3" s="220"/>
      <c r="C3" s="220"/>
      <c r="D3" s="220"/>
      <c r="E3" s="61"/>
      <c r="F3" s="61"/>
      <c r="G3" s="61"/>
      <c r="H3" s="61"/>
    </row>
    <row r="4" spans="1:8" ht="18" thickBot="1" x14ac:dyDescent="0.3">
      <c r="A4" s="62"/>
      <c r="B4" s="62"/>
      <c r="C4" s="62"/>
      <c r="D4" s="63" t="s">
        <v>4</v>
      </c>
      <c r="E4" s="62"/>
      <c r="F4" s="62"/>
      <c r="G4" s="62"/>
      <c r="H4" s="62"/>
    </row>
    <row r="5" spans="1:8" x14ac:dyDescent="0.25">
      <c r="A5" s="221" t="s">
        <v>51</v>
      </c>
      <c r="B5" s="222"/>
      <c r="C5" s="225" t="s">
        <v>1</v>
      </c>
      <c r="D5" s="227" t="s">
        <v>148</v>
      </c>
    </row>
    <row r="6" spans="1:8" ht="24" customHeight="1" x14ac:dyDescent="0.25">
      <c r="A6" s="223"/>
      <c r="B6" s="224"/>
      <c r="C6" s="226"/>
      <c r="D6" s="228"/>
    </row>
    <row r="7" spans="1:8" x14ac:dyDescent="0.25">
      <c r="A7" s="64" t="s">
        <v>54</v>
      </c>
      <c r="B7" s="65" t="s">
        <v>55</v>
      </c>
      <c r="C7" s="66" t="s">
        <v>0</v>
      </c>
      <c r="D7" s="67">
        <f t="shared" ref="D7" si="0">+D9</f>
        <v>4500000</v>
      </c>
    </row>
    <row r="8" spans="1:8" s="70" customFormat="1" ht="16.5" x14ac:dyDescent="0.3">
      <c r="A8" s="229"/>
      <c r="B8" s="230"/>
      <c r="C8" s="68" t="s">
        <v>2</v>
      </c>
      <c r="D8" s="69"/>
    </row>
    <row r="9" spans="1:8" ht="42.75" customHeight="1" x14ac:dyDescent="0.25">
      <c r="A9" s="231"/>
      <c r="B9" s="231"/>
      <c r="C9" s="71" t="s">
        <v>120</v>
      </c>
      <c r="D9" s="67">
        <f t="shared" ref="D9:D10" si="1">+D10</f>
        <v>4500000</v>
      </c>
    </row>
    <row r="10" spans="1:8" s="70" customFormat="1" ht="24.75" customHeight="1" x14ac:dyDescent="0.25">
      <c r="A10" s="72">
        <v>1167</v>
      </c>
      <c r="B10" s="73"/>
      <c r="C10" s="74" t="s">
        <v>136</v>
      </c>
      <c r="D10" s="75">
        <f t="shared" si="1"/>
        <v>4500000</v>
      </c>
    </row>
    <row r="11" spans="1:8" ht="53.25" customHeight="1" x14ac:dyDescent="0.25">
      <c r="A11" s="76"/>
      <c r="B11" s="77">
        <v>42009</v>
      </c>
      <c r="C11" s="78" t="s">
        <v>149</v>
      </c>
      <c r="D11" s="67">
        <f t="shared" ref="D11" si="2">+D15</f>
        <v>4500000</v>
      </c>
    </row>
    <row r="12" spans="1:8" s="70" customFormat="1" ht="36" customHeight="1" x14ac:dyDescent="0.25">
      <c r="A12" s="214"/>
      <c r="B12" s="215"/>
      <c r="C12" s="79" t="s">
        <v>119</v>
      </c>
      <c r="D12" s="80"/>
    </row>
    <row r="13" spans="1:8" s="70" customFormat="1" ht="36" customHeight="1" x14ac:dyDescent="0.25">
      <c r="A13" s="216"/>
      <c r="B13" s="217"/>
      <c r="C13" s="71" t="s">
        <v>3</v>
      </c>
      <c r="D13" s="81">
        <f t="shared" ref="D13" si="3">+D11</f>
        <v>4500000</v>
      </c>
    </row>
    <row r="14" spans="1:8" s="70" customFormat="1" ht="36" customHeight="1" x14ac:dyDescent="0.25">
      <c r="A14" s="216"/>
      <c r="B14" s="217"/>
      <c r="C14" s="82" t="s">
        <v>121</v>
      </c>
      <c r="D14" s="80"/>
    </row>
    <row r="15" spans="1:8" s="70" customFormat="1" ht="36" customHeight="1" x14ac:dyDescent="0.25">
      <c r="A15" s="216"/>
      <c r="B15" s="217"/>
      <c r="C15" s="82" t="s">
        <v>122</v>
      </c>
      <c r="D15" s="80">
        <f t="shared" ref="D15:D17" si="4">+D16</f>
        <v>4500000</v>
      </c>
    </row>
    <row r="16" spans="1:8" s="70" customFormat="1" ht="36" customHeight="1" x14ac:dyDescent="0.25">
      <c r="A16" s="216"/>
      <c r="B16" s="217"/>
      <c r="C16" s="82" t="s">
        <v>123</v>
      </c>
      <c r="D16" s="80">
        <f t="shared" si="4"/>
        <v>4500000</v>
      </c>
    </row>
    <row r="17" spans="1:10" s="70" customFormat="1" ht="36" customHeight="1" x14ac:dyDescent="0.25">
      <c r="A17" s="216"/>
      <c r="B17" s="217"/>
      <c r="C17" s="82" t="s">
        <v>124</v>
      </c>
      <c r="D17" s="80">
        <f t="shared" si="4"/>
        <v>4500000</v>
      </c>
    </row>
    <row r="18" spans="1:10" s="70" customFormat="1" ht="36" customHeight="1" thickBot="1" x14ac:dyDescent="0.3">
      <c r="A18" s="218"/>
      <c r="B18" s="219"/>
      <c r="C18" s="83" t="s">
        <v>125</v>
      </c>
      <c r="D18" s="84">
        <v>4500000</v>
      </c>
    </row>
    <row r="19" spans="1:10" x14ac:dyDescent="0.25">
      <c r="C19" s="56"/>
      <c r="D19" s="56"/>
    </row>
    <row r="20" spans="1:10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</row>
  </sheetData>
  <mergeCells count="7">
    <mergeCell ref="A12:B18"/>
    <mergeCell ref="A3:D3"/>
    <mergeCell ref="A5:B6"/>
    <mergeCell ref="C5:C6"/>
    <mergeCell ref="D5:D6"/>
    <mergeCell ref="A8:B8"/>
    <mergeCell ref="A9:B9"/>
  </mergeCells>
  <pageMargins left="0.7" right="0.7" top="0.75" bottom="0.75" header="0.3" footer="0.3"/>
  <pageSetup paperSize="9" scale="79" firstPageNumber="319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hav.3</vt:lpstr>
      <vt:lpstr>hav.3-1.1</vt:lpstr>
      <vt:lpstr>hav.3-1.1.1</vt:lpstr>
      <vt:lpstr>hav.3-1.1.1.1</vt:lpstr>
      <vt:lpstr>hav.3!Print_Area</vt:lpstr>
      <vt:lpstr>hav.3!Print_Titles</vt:lpstr>
      <vt:lpstr>'hav.3-1.1'!Print_Titles</vt:lpstr>
      <vt:lpstr>'hav.3-1.1.1'!Print_Titles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Marine Gochumyan</cp:lastModifiedBy>
  <cp:lastPrinted>2022-12-08T14:52:57Z</cp:lastPrinted>
  <dcterms:created xsi:type="dcterms:W3CDTF">2019-05-19T16:48:41Z</dcterms:created>
  <dcterms:modified xsi:type="dcterms:W3CDTF">2022-12-08T14:53:14Z</dcterms:modified>
</cp:coreProperties>
</file>