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8800" windowHeight="12300" tabRatio="599" firstSheet="1" activeTab="1"/>
  </bookViews>
  <sheets>
    <sheet name="Հավելված NEW1 Տնտեսագիտական (1)" sheetId="1" state="hidden" r:id="rId1"/>
    <sheet name="Հավելված5աղ7" sheetId="65" r:id="rId2"/>
    <sheet name="Հավելված 5 աղ 7.1" sheetId="66" r:id="rId3"/>
    <sheet name="Հավելված 5 աղ 7.2" sheetId="67" r:id="rId4"/>
    <sheet name="Հավելված 5 աղ 7.3" sheetId="68" r:id="rId5"/>
    <sheet name="Հավելված NEW-6" sheetId="27" state="hidden" r:id="rId6"/>
  </sheets>
  <definedNames>
    <definedName name="_xlnm.Print_Area" localSheetId="2">'Հավելված 5 աղ 7.1'!$A$2:$G$190</definedName>
    <definedName name="_xlnm.Print_Area" localSheetId="0">'Հավելված NEW1 Տնտեսագիտական (1)'!$B$1:$S$31</definedName>
    <definedName name="_xlnm.Print_Area" localSheetId="1">Հավելված5աղ7!$A$1:$H$841</definedName>
    <definedName name="_xlnm.Print_Titles" localSheetId="3">'Հավելված 5 աղ 7.2'!$6:$7</definedName>
    <definedName name="_xlnm.Print_Titles" localSheetId="1">Հավելված5աղ7!$6:$7</definedName>
    <definedName name="շախմատիստ" localSheetId="3">#REF!</definedName>
    <definedName name="շախմատիստ" localSheetId="1">#REF!</definedName>
    <definedName name="շախմատիստ">#REF!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47" i="65" l="1"/>
  <c r="H772" i="65" l="1"/>
  <c r="E23" i="68" l="1"/>
  <c r="E21" i="68"/>
  <c r="E20" i="68"/>
  <c r="E18" i="68"/>
  <c r="E17" i="68" s="1"/>
  <c r="E15" i="68"/>
  <c r="E10" i="68"/>
  <c r="E9" i="68" l="1"/>
  <c r="E8" i="68"/>
  <c r="H33" i="67"/>
  <c r="H32" i="67" s="1"/>
  <c r="H29" i="67"/>
  <c r="H25" i="67"/>
  <c r="H12" i="67"/>
  <c r="H9" i="67"/>
  <c r="G181" i="66"/>
  <c r="G158" i="66"/>
  <c r="G155" i="66"/>
  <c r="G152" i="66"/>
  <c r="G147" i="66"/>
  <c r="G144" i="66"/>
  <c r="G141" i="66"/>
  <c r="G138" i="66"/>
  <c r="G133" i="66"/>
  <c r="G130" i="66"/>
  <c r="G127" i="66"/>
  <c r="G117" i="66"/>
  <c r="G87" i="66"/>
  <c r="G76" i="66"/>
  <c r="G62" i="66"/>
  <c r="G59" i="66"/>
  <c r="G56" i="66"/>
  <c r="G52" i="66"/>
  <c r="G41" i="66"/>
  <c r="G49" i="66" s="1"/>
  <c r="G126" i="66" l="1"/>
  <c r="H8" i="67"/>
  <c r="G150" i="66"/>
  <c r="G9" i="66"/>
  <c r="G7" i="66" l="1"/>
  <c r="H324" i="65"/>
  <c r="H407" i="65" l="1"/>
  <c r="H398" i="65"/>
  <c r="H399" i="65"/>
  <c r="H419" i="65"/>
  <c r="H420" i="65"/>
  <c r="H417" i="65"/>
  <c r="H418" i="65"/>
  <c r="H405" i="65"/>
  <c r="H408" i="65"/>
  <c r="H401" i="65"/>
  <c r="H578" i="65" l="1"/>
  <c r="H349" i="65"/>
  <c r="H486" i="65"/>
  <c r="H115" i="65" l="1"/>
  <c r="H121" i="65" l="1"/>
  <c r="H716" i="65" l="1"/>
  <c r="H714" i="65"/>
  <c r="H662" i="65"/>
  <c r="H632" i="65"/>
  <c r="H704" i="65"/>
  <c r="H702" i="65"/>
  <c r="H700" i="65"/>
  <c r="H659" i="65"/>
  <c r="H657" i="65"/>
  <c r="H655" i="65"/>
  <c r="H697" i="65"/>
  <c r="H695" i="65"/>
  <c r="H652" i="65"/>
  <c r="H650" i="65"/>
  <c r="H648" i="65"/>
  <c r="H646" i="65"/>
  <c r="H644" i="65"/>
  <c r="H641" i="65"/>
  <c r="H635" i="65"/>
  <c r="H692" i="65"/>
  <c r="H690" i="65"/>
  <c r="H688" i="65"/>
  <c r="H686" i="65"/>
  <c r="H684" i="65"/>
  <c r="H677" i="65"/>
  <c r="H673" i="65"/>
  <c r="H671" i="65"/>
  <c r="H586" i="65"/>
  <c r="H634" i="65" l="1"/>
  <c r="H654" i="65"/>
  <c r="H699" i="65"/>
  <c r="H694" i="65"/>
  <c r="H201" i="65"/>
  <c r="H195" i="65"/>
  <c r="H369" i="65" l="1"/>
  <c r="H358" i="65"/>
  <c r="H356" i="65"/>
  <c r="H360" i="65"/>
  <c r="H15" i="65"/>
  <c r="H446" i="65"/>
  <c r="H466" i="65"/>
  <c r="H458" i="65"/>
  <c r="H439" i="65"/>
  <c r="H435" i="65"/>
  <c r="H404" i="65"/>
  <c r="H389" i="65"/>
  <c r="H387" i="65"/>
  <c r="H385" i="65"/>
  <c r="H383" i="65"/>
  <c r="H381" i="65"/>
  <c r="H306" i="65"/>
  <c r="H238" i="65"/>
  <c r="H226" i="65"/>
  <c r="H221" i="65"/>
  <c r="H208" i="65"/>
  <c r="H157" i="65"/>
  <c r="H99" i="65"/>
  <c r="H97" i="65"/>
  <c r="H90" i="65"/>
  <c r="H380" i="65" l="1"/>
  <c r="H355" i="65"/>
  <c r="H397" i="65"/>
  <c r="H206" i="65"/>
  <c r="H199" i="65" l="1"/>
  <c r="H707" i="65" l="1"/>
  <c r="H706" i="65" s="1"/>
  <c r="H618" i="65" l="1"/>
  <c r="H35" i="65"/>
  <c r="H34" i="65" s="1"/>
  <c r="H825" i="65"/>
  <c r="H27" i="65" l="1"/>
  <c r="H532" i="65" l="1"/>
  <c r="H543" i="65" l="1"/>
  <c r="H727" i="65" l="1"/>
  <c r="H726" i="65" s="1"/>
  <c r="H489" i="65" l="1"/>
  <c r="H591" i="65" l="1"/>
  <c r="H593" i="65"/>
  <c r="H595" i="65" l="1"/>
  <c r="H590" i="65" s="1"/>
  <c r="H321" i="65" l="1"/>
  <c r="H174" i="65"/>
  <c r="H102" i="65"/>
  <c r="H101" i="65" s="1"/>
  <c r="H13" i="65" l="1"/>
  <c r="H12" i="65" s="1"/>
  <c r="H203" i="65"/>
  <c r="H181" i="65"/>
  <c r="H180" i="65" l="1"/>
  <c r="H91" i="65"/>
  <c r="H95" i="65"/>
  <c r="H74" i="65"/>
  <c r="H443" i="65" l="1"/>
  <c r="H432" i="65"/>
  <c r="H252" i="65"/>
  <c r="H276" i="65"/>
  <c r="H263" i="65"/>
  <c r="H430" i="65" l="1"/>
  <c r="H250" i="65"/>
  <c r="H665" i="65" l="1"/>
  <c r="H558" i="65" l="1"/>
  <c r="H551" i="65" l="1"/>
  <c r="H548" i="65" l="1"/>
  <c r="H539" i="65" l="1"/>
  <c r="H525" i="65" l="1"/>
  <c r="H416" i="65" l="1"/>
  <c r="H128" i="65"/>
  <c r="H151" i="65"/>
  <c r="H840" i="65" l="1"/>
  <c r="H839" i="65" s="1"/>
  <c r="H838" i="65" s="1"/>
  <c r="H836" i="65"/>
  <c r="H835" i="65" s="1"/>
  <c r="H834" i="65" s="1"/>
  <c r="H832" i="65"/>
  <c r="H831" i="65" s="1"/>
  <c r="H830" i="65" s="1"/>
  <c r="H828" i="65"/>
  <c r="H827" i="65" s="1"/>
  <c r="H823" i="65"/>
  <c r="H821" i="65"/>
  <c r="H819" i="65"/>
  <c r="H817" i="65"/>
  <c r="H815" i="65"/>
  <c r="H812" i="65"/>
  <c r="H811" i="65" s="1"/>
  <c r="H809" i="65"/>
  <c r="H807" i="65"/>
  <c r="H805" i="65"/>
  <c r="H803" i="65"/>
  <c r="H800" i="65"/>
  <c r="H799" i="65" s="1"/>
  <c r="H797" i="65"/>
  <c r="H796" i="65" s="1"/>
  <c r="H794" i="65"/>
  <c r="H792" i="65"/>
  <c r="H790" i="65"/>
  <c r="H787" i="65"/>
  <c r="H785" i="65"/>
  <c r="H782" i="65"/>
  <c r="H780" i="65"/>
  <c r="H776" i="65"/>
  <c r="H775" i="65" s="1"/>
  <c r="H773" i="65"/>
  <c r="H770" i="65"/>
  <c r="H768" i="65"/>
  <c r="H766" i="65"/>
  <c r="H764" i="65"/>
  <c r="H762" i="65"/>
  <c r="H760" i="65"/>
  <c r="H757" i="65"/>
  <c r="H755" i="65"/>
  <c r="H751" i="65"/>
  <c r="H750" i="65" s="1"/>
  <c r="H746" i="65"/>
  <c r="H743" i="65"/>
  <c r="H741" i="65"/>
  <c r="H738" i="65"/>
  <c r="H737" i="65" s="1"/>
  <c r="H735" i="65"/>
  <c r="H733" i="65"/>
  <c r="H731" i="65"/>
  <c r="H719" i="65"/>
  <c r="H718" i="65" s="1"/>
  <c r="H724" i="65"/>
  <c r="H722" i="65"/>
  <c r="H711" i="65"/>
  <c r="H710" i="65" s="1"/>
  <c r="H661" i="65"/>
  <c r="H631" i="65"/>
  <c r="H628" i="65"/>
  <c r="H627" i="65" s="1"/>
  <c r="H624" i="65"/>
  <c r="H623" i="65" s="1"/>
  <c r="H621" i="65"/>
  <c r="H620" i="65" s="1"/>
  <c r="H616" i="65"/>
  <c r="H615" i="65" s="1"/>
  <c r="H612" i="65"/>
  <c r="H611" i="65" s="1"/>
  <c r="H610" i="65" s="1"/>
  <c r="H608" i="65"/>
  <c r="H607" i="65" s="1"/>
  <c r="H605" i="65"/>
  <c r="H604" i="65" s="1"/>
  <c r="H602" i="65"/>
  <c r="H601" i="65" s="1"/>
  <c r="H599" i="65"/>
  <c r="H598" i="65" s="1"/>
  <c r="H588" i="65"/>
  <c r="H584" i="65"/>
  <c r="H581" i="65"/>
  <c r="H576" i="65"/>
  <c r="H575" i="65" s="1"/>
  <c r="H574" i="65"/>
  <c r="H573" i="65" s="1"/>
  <c r="H572" i="65"/>
  <c r="H571" i="65" s="1"/>
  <c r="H569" i="65"/>
  <c r="H563" i="65"/>
  <c r="H529" i="65"/>
  <c r="H516" i="65"/>
  <c r="H511" i="65"/>
  <c r="H509" i="65"/>
  <c r="H484" i="65"/>
  <c r="H482" i="65"/>
  <c r="H480" i="65"/>
  <c r="H477" i="65"/>
  <c r="H475" i="65"/>
  <c r="H472" i="65"/>
  <c r="H470" i="65"/>
  <c r="H427" i="65"/>
  <c r="H413" i="65"/>
  <c r="H411" i="65"/>
  <c r="H394" i="65"/>
  <c r="H392" i="65"/>
  <c r="H379" i="65"/>
  <c r="H378" i="65" s="1"/>
  <c r="H377" i="65"/>
  <c r="H376" i="65" s="1"/>
  <c r="H373" i="65"/>
  <c r="H371" i="65"/>
  <c r="H367" i="65"/>
  <c r="H365" i="65"/>
  <c r="H352" i="65"/>
  <c r="H351" i="65" s="1"/>
  <c r="H347" i="65"/>
  <c r="H345" i="65"/>
  <c r="H343" i="65"/>
  <c r="H341" i="65"/>
  <c r="H339" i="65"/>
  <c r="H337" i="65"/>
  <c r="H335" i="65"/>
  <c r="H333" i="65"/>
  <c r="H331" i="65"/>
  <c r="H329" i="65"/>
  <c r="H327" i="65"/>
  <c r="H319" i="65"/>
  <c r="H317" i="65"/>
  <c r="H315" i="65"/>
  <c r="H313" i="65"/>
  <c r="H311" i="65"/>
  <c r="H309" i="65"/>
  <c r="H302" i="65"/>
  <c r="H289" i="65"/>
  <c r="H178" i="65"/>
  <c r="H176" i="65"/>
  <c r="H172" i="65"/>
  <c r="H167" i="65"/>
  <c r="H165" i="65"/>
  <c r="H163" i="65"/>
  <c r="H160" i="65"/>
  <c r="H158" i="65"/>
  <c r="H156" i="65"/>
  <c r="H153" i="65"/>
  <c r="H124" i="65"/>
  <c r="H122" i="65"/>
  <c r="H120" i="65"/>
  <c r="H113" i="65"/>
  <c r="H111" i="65"/>
  <c r="H108" i="65"/>
  <c r="H105" i="65"/>
  <c r="H93" i="65"/>
  <c r="H89" i="65"/>
  <c r="H87" i="65"/>
  <c r="H85" i="65"/>
  <c r="H83" i="65"/>
  <c r="H39" i="65"/>
  <c r="H32" i="65"/>
  <c r="H31" i="65" s="1"/>
  <c r="H29" i="65"/>
  <c r="H25" i="65"/>
  <c r="H23" i="65"/>
  <c r="H20" i="65"/>
  <c r="H18" i="65"/>
  <c r="H583" i="65" l="1"/>
  <c r="H614" i="65"/>
  <c r="H479" i="65"/>
  <c r="H354" i="65"/>
  <c r="H205" i="65"/>
  <c r="H38" i="65"/>
  <c r="H814" i="65"/>
  <c r="H784" i="65"/>
  <c r="H22" i="65"/>
  <c r="H104" i="65"/>
  <c r="H171" i="65"/>
  <c r="H740" i="65"/>
  <c r="H664" i="65"/>
  <c r="H488" i="65"/>
  <c r="H17" i="65"/>
  <c r="H126" i="65"/>
  <c r="H713" i="65"/>
  <c r="H754" i="65"/>
  <c r="H802" i="65"/>
  <c r="H745" i="65"/>
  <c r="H474" i="65"/>
  <c r="H721" i="65"/>
  <c r="H375" i="65"/>
  <c r="H323" i="65"/>
  <c r="H308" i="65" s="1"/>
  <c r="H779" i="65"/>
  <c r="H597" i="65"/>
  <c r="H514" i="65"/>
  <c r="H577" i="65"/>
  <c r="H759" i="65"/>
  <c r="H415" i="65"/>
  <c r="H730" i="65"/>
  <c r="H789" i="65"/>
  <c r="H396" i="65"/>
  <c r="H568" i="65"/>
  <c r="H11" i="65" l="1"/>
  <c r="H630" i="65"/>
  <c r="H709" i="65"/>
  <c r="H778" i="65"/>
  <c r="H753" i="65"/>
  <c r="H119" i="65"/>
  <c r="H729" i="65"/>
  <c r="H391" i="65"/>
  <c r="H513" i="65"/>
  <c r="H37" i="65" l="1"/>
  <c r="H9" i="65" s="1"/>
</calcChain>
</file>

<file path=xl/sharedStrings.xml><?xml version="1.0" encoding="utf-8"?>
<sst xmlns="http://schemas.openxmlformats.org/spreadsheetml/2006/main" count="1973" uniqueCount="1135">
  <si>
    <t>ՀՀ առողջապահության նախարարություն</t>
  </si>
  <si>
    <t>ԸՆԴԱՄԵՆԸ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</si>
  <si>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</si>
  <si>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</si>
  <si>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</si>
  <si>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</si>
  <si>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</si>
  <si>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</si>
  <si>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</si>
  <si>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</si>
  <si>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</si>
  <si>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</si>
  <si>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</si>
  <si>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</si>
  <si>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</si>
  <si>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</si>
  <si>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</si>
  <si>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</si>
  <si>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</si>
  <si>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ՀՀ աշխատանքի և սոցիալական հարցերի նախարարություն</t>
  </si>
  <si>
    <t>Ծրագիր</t>
  </si>
  <si>
    <t>այդ թվում՝</t>
  </si>
  <si>
    <t>Ընդամենը</t>
  </si>
  <si>
    <t>Միջոցառում</t>
  </si>
  <si>
    <t>Ծրագրային դասիչը</t>
  </si>
  <si>
    <t>......</t>
  </si>
  <si>
    <t>.......</t>
  </si>
  <si>
    <t>Ծրագրի /միջոցառման անվանումը</t>
  </si>
  <si>
    <t>ՇԵՆՔԵՐ ԵՎ ՇԻՆՈՒԹՅՈՒՆՆԵՐ                                       (տող5111+տող5112+տող5113)</t>
  </si>
  <si>
    <t xml:space="preserve"> ԱՅԼ ՀԻՄՆԱԿԱՆ ՄԻՋՈՑՆԵՐ                                                             (տող 5131+տող 5132+տող 5133+ տող5134)</t>
  </si>
  <si>
    <t>Ընթացիկ ծախսեր</t>
  </si>
  <si>
    <t>Աշխատանքի վարձատրություն</t>
  </si>
  <si>
    <t>Ծառայությունների և ապրանքների ձեռք բերում</t>
  </si>
  <si>
    <t xml:space="preserve"> Տոկոսավճարներ</t>
  </si>
  <si>
    <t>Սուբսիդիաներ</t>
  </si>
  <si>
    <t>Դրամաշնորհներ</t>
  </si>
  <si>
    <t>Սոցիալական նպաստներ և կենսաթոշակներ</t>
  </si>
  <si>
    <t>Այլ ծախսեր</t>
  </si>
  <si>
    <t xml:space="preserve"> Ոչ ֆինանսական ակտիվների գծով ծախսեր</t>
  </si>
  <si>
    <t>Հիմնական միջոցներ</t>
  </si>
  <si>
    <t>Պաշարներ</t>
  </si>
  <si>
    <t>Բարձրարժեք ակտվներ</t>
  </si>
  <si>
    <t>Չարտադրված ակտիվներ</t>
  </si>
  <si>
    <t xml:space="preserve"> Ոչ ֆինանսական ակտիվների իրացումից մուտքեր</t>
  </si>
  <si>
    <t>2019թ. բյուջե (հազար դրամ)</t>
  </si>
  <si>
    <t>XXXX</t>
  </si>
  <si>
    <t>Հաշմանդամներին աջակցության ծրագիր</t>
  </si>
  <si>
    <t>Հաշմանդամներին պրոթեզաօրթոպեդիկ պարագաներով,վերականգնման, տեխնիկական միջոցներով ապահովում և դրանց վերանորոգում</t>
  </si>
  <si>
    <t xml:space="preserve"> Բժշկասոցիալական վերականգնման ծառայություններ</t>
  </si>
  <si>
    <t>Հոգեկան առողջության վերականգնման ծառայություններ</t>
  </si>
  <si>
    <t>Տեսողությունը կորցրած հաշմանդամների համար հատուկ տառատեսակներով գրքերի տպագրության, տետրերի պատրաստման և ՙխոսող գրքերի՚ ձայնագրության ծառայություններ</t>
  </si>
  <si>
    <t>Հաշմանդամներին մատուցվող ծառայությունների ծրագրի իրականացման ապահովում</t>
  </si>
  <si>
    <t>ՀՀ մշակույթի նախարարություն</t>
  </si>
  <si>
    <t>11021</t>
  </si>
  <si>
    <t>Հավելված N NEW-1</t>
  </si>
  <si>
    <r>
      <t xml:space="preserve">2019 թվականի պետական բյուջեի ծախսային </t>
    </r>
    <r>
      <rPr>
        <sz val="10"/>
        <color theme="1"/>
        <rFont val="GHEA Grapalat"/>
        <family val="3"/>
      </rPr>
      <t xml:space="preserve">ծրագրերի և միջոցառումների գծով ծախսերն ըստ տնտեսագիտական դասակարգման </t>
    </r>
  </si>
  <si>
    <t>Դրամաշնորհ ստացող տնտեսվարող սուբյեկտի անվանումը</t>
  </si>
  <si>
    <t>Թանգարանային ծառայություններ և ցուցահանդեսներ</t>
  </si>
  <si>
    <t xml:space="preserve">Աջակցություն նոր ցուցադրությունների և ցուցահանդեսների կազմակերպմանը, հրատարակումներին, միջոցառումների իրականացմանը  </t>
  </si>
  <si>
    <t>«Ե.Չարենցի անվան գրականության և արվեստի թանգարան ՊՈԱԿ, «Պատմամշակութային արգելոց-թանգարանների և պատմական միջավայրի պահպանության ծառայություն ՊՈԱԿ</t>
  </si>
  <si>
    <t>Մշակութային արժեքների էլեկտրոնային տեղեկատվական շտեմարանի գործարկում</t>
  </si>
  <si>
    <t>«Հայաստանի ազգային պատկերասրահ» ՊՈԱԿ</t>
  </si>
  <si>
    <t>Կադրերի պատրաստում և վերապատրաստում</t>
  </si>
  <si>
    <t>«Հայաստանի պատմության թանգարան» ՊՈԱԿ, «ԻԿՕՄ-ի հայկական թանգարանների ազգային կոմիտե ՀԿ</t>
  </si>
  <si>
    <t>Մանկավարժահոգեբանական աջակցության ծառայություններ</t>
  </si>
  <si>
    <t>«Երևանի բժշկահոգեբանամանկավարժական գնահատման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</si>
  <si>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</si>
  <si>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</si>
  <si>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</si>
  <si>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«Սպիտակի տարածքային մանկավարժահոգեբանական աջակցության կենտրոն» ՊՈԱԿ</t>
  </si>
  <si>
    <t>«Վանաձորի տարածքային մանկավարժահոգեբանական աջակցության կենտրոն» ՊՈԱԿ</t>
  </si>
  <si>
    <t>«Ստեփանավանի տարածքային մանկավարժահոգեբանական աջակցության կենտրոն» ՊՈԱԿ</t>
  </si>
  <si>
    <t>«Արմավիրի մտավոր թերզարգացում ունեցող երեխաների թիվ 1 հատուկ (օժանդակ) դպրոց» ՊՈԱԿ</t>
  </si>
  <si>
    <t xml:space="preserve">«Վաղարշապատի մտավոր թերզարգացում ունեցող երեխաների թիվ 2 հատուկ (օժանդակ) դպրոց» ՊՈԱԿ  </t>
  </si>
  <si>
    <t>«Հույսի կամուրջ» ՀԿ</t>
  </si>
  <si>
    <t>XXXXXX</t>
  </si>
  <si>
    <t>«ՀՀ 2019թ պետական բյուջեի մասին» ՀՀ օրենքով նախատեսված այն ծրագրերի միջոցառումների ցանկը, որոնց գծով հատկացումների գլխավոր կարգադրիչ հանդիսացող համապատասխան պետական կառավարման մարմինների կողմից այդ հատկացումների գումարները տնտեսվարող սուբյեկտներին տրամադրվելու են դրամաշնորհների տեսքով՝ առանց մրցույթի</t>
  </si>
  <si>
    <t>ՀՀ պետական կառավարման մարմնի անվանումը</t>
  </si>
  <si>
    <t>Տրամադրվող դրամաշնորհի գումարը (հազար դրամ)</t>
  </si>
  <si>
    <t>Ծրագրի/Միջոցառման/ Ծախսերի ուղղության անվանումը</t>
  </si>
  <si>
    <t>Թանգարանների ծրագիր</t>
  </si>
  <si>
    <t>Հանրակրթության ծրագիր</t>
  </si>
  <si>
    <t>ՀՀ Կրթության և գիտության նախարարություն</t>
  </si>
  <si>
    <t>Հավելված N NEW-6</t>
  </si>
  <si>
    <t>Տարի</t>
  </si>
  <si>
    <t>հազար դրամներով</t>
  </si>
  <si>
    <t>այդ թվում՝ ըստ ուղղությունների</t>
  </si>
  <si>
    <t>Բյուջետային հատկացումների գլխավոր կարգադրիչների, ծրագրերի, միջոցառումների, ծախսային ուղղությունների անվանումները</t>
  </si>
  <si>
    <t>«Երևանի պետական համալսարան» հիմնադրամ</t>
  </si>
  <si>
    <t>Կրթության որակի ապահովում</t>
  </si>
  <si>
    <t>Գիտական և գիտատեխնիկական հետազոտությունների ծրագիր</t>
  </si>
  <si>
    <t>Բարձրագույն և հետբուհական մասնագիտական կրթության ծրագիր</t>
  </si>
  <si>
    <t>ՀՀ պաշտպանության նախարարություն</t>
  </si>
  <si>
    <t>Հավելված N 5</t>
  </si>
  <si>
    <t>Ծրագրային դասիչ</t>
  </si>
  <si>
    <t>Միջոցառումները կատարող պետական մարմինների և դրամաշնորհ ստացող տնտեսվարող սուբյեկտների անվանումները</t>
  </si>
  <si>
    <t>ՀՀ վարչապետի աշխատակազմ</t>
  </si>
  <si>
    <t>Մրցույթով ընտրված կազմակերպություն</t>
  </si>
  <si>
    <t>Հանրային իրազեկում</t>
  </si>
  <si>
    <t>Հանրային իրազեկում և հասարակական-քաղաքագիտական հետազոտություններ</t>
  </si>
  <si>
    <t>«Հանրային կապերի և տեղեկատվության կենտրոն» ՊՈԱԿ</t>
  </si>
  <si>
    <t>«Միր» միջպետական հեռուստառադիոընկերություն» ՓԲԸ Հայաստանի մասնաճյուղ</t>
  </si>
  <si>
    <t>ՀՀ վարչապետի լիազորությունների իրականացման ապահովում</t>
  </si>
  <si>
    <t>Կինեմատոգրաֆիայի ծրագիր</t>
  </si>
  <si>
    <t>Կինոնկարների արտադրություն</t>
  </si>
  <si>
    <t>Կինո-ֆոտո-ֆոնո հավաքածուի պահպանման ծառայություններ</t>
  </si>
  <si>
    <t xml:space="preserve">«Հայաստանի ազգային կինոկենտրոն» ՊՈԱԿ </t>
  </si>
  <si>
    <t>«Փաստավավերագրական ֆիլմերի «Հայկ» կինոստուդիա» ՊՈԱԿ</t>
  </si>
  <si>
    <t>Ազգային կինոծրագրերի իրականացում</t>
  </si>
  <si>
    <t>Փաստավավերագրական կինոծրագրերի իրականացում</t>
  </si>
  <si>
    <t>Աջակցություն կինոարվեստին</t>
  </si>
  <si>
    <t>Մշակութային ժառանգության ծրագիր</t>
  </si>
  <si>
    <t>Պատմամշակութային ժառանգության գիտահետազոտական աշխատանքներ</t>
  </si>
  <si>
    <t>«Պատմամշակութային ժառանգության գիտահետազոտական կենտրոն» ՊՈԱԿ</t>
  </si>
  <si>
    <t>Մշակութային արժեքների փորձաքննության ծառայություններ</t>
  </si>
  <si>
    <t>«Մշակութային արժեքների փորձաքիտական կենտրոն» ՊՈԱԿ</t>
  </si>
  <si>
    <t>Աջակցություն հայկական պատմամշակութային հուշարձանների վավերագրմանը</t>
  </si>
  <si>
    <t>«Հայաստանի պատմության թանգարան» ՊՈԱԿ</t>
  </si>
  <si>
    <t>«Ե.Չարենցի անվան գրականության և արվեստի թանգարան» ՊՈԱԿ</t>
  </si>
  <si>
    <t>«Հովհաննես Շարամբեյանի անվան ժողովրդական ստեղծագործության կենտրոն» ՊՈԱԿ</t>
  </si>
  <si>
    <t>«Ռուսական արվեստի թանգարան /պրոֆ. Ա.Աբրահամյանի հավաքածու/» ՊՈԱԿ</t>
  </si>
  <si>
    <t>«Մ.Սարյանի տուն-թանգարան» ՊՈԱԿ</t>
  </si>
  <si>
    <t>«Հ.Թումանյանի թանգարան» ՊՈԱԿ</t>
  </si>
  <si>
    <t>«Ե.Չարենցի տուն-թանգարան» ՊՈԱԿ</t>
  </si>
  <si>
    <t>«Ա.Սպենդիարյանի տուն-թանգարան» ՊՈԱԿ</t>
  </si>
  <si>
    <t>«Ա.Իսահակյանի տուն-թանգարան» ՊՈԱԿ</t>
  </si>
  <si>
    <t>«Ա.Խաչատրյանի տուն-թանգարան» ՊՈԱԿ</t>
  </si>
  <si>
    <t>«Հայ և ռուս ժողովուրդների բարեկամության թանգարան» ՊՈԱԿ</t>
  </si>
  <si>
    <t>«Երվանդ Քոչարի թանգարան» ՊՈԱԿ</t>
  </si>
  <si>
    <t>«Ս.Փարաջանովի թանգարան» ՊՈԱԿ</t>
  </si>
  <si>
    <t>«Հրազդանի երկրագիտական թանգարան» ՊՈԱԿ</t>
  </si>
  <si>
    <t>«Օրբելի եղբայրների տուն-թանգարան» ՊՈԱԿ</t>
  </si>
  <si>
    <t>«Ն.Ադոնցի անվան Սիսիանի պատմության թանգարան» ՊՈԱԿ</t>
  </si>
  <si>
    <t>«Պատմամշակութային արգելոց-թանգարանների և պատմական միջավայրի պահպանության ծառայություն» ՊՈԱԿ</t>
  </si>
  <si>
    <t>«Կոմիտասի թանգարան-ինստիտուտ» ՊՈԱԿ</t>
  </si>
  <si>
    <t>«Խ.Աբովյանի տուն-թանգարան» ՊՈԱԿ</t>
  </si>
  <si>
    <t>«Սարդարապատի հերոսամարտի հուշահամալիր, Հայոց ազգագրության և ազատագրական պայքարի պատմության ազգային թանգարան» ՊՈԱԿ</t>
  </si>
  <si>
    <t>ՀՀ քաղաքաշինության կոմիտե</t>
  </si>
  <si>
    <t>«Ալեքսանդր Թամանյանի անվան ճարտարապետության ազգային թանգարան-ինստիտուտ» ՊՈԱԿ</t>
  </si>
  <si>
    <t>Արարատի մարզպետարան</t>
  </si>
  <si>
    <t>«Սպարապետ Վ.Սարգսյանի տուն-թանգարան» ՊՈԱԿ</t>
  </si>
  <si>
    <t>«Պ.Սևակի անվան տուն-թանգարան» ՊՈԱԿ</t>
  </si>
  <si>
    <t>Գեղարքունիքի մարզպետարան</t>
  </si>
  <si>
    <t>«ՀՀ Գեղարքունիքի մարզի երկրագիտական թանգարան» ՊՈԱԿ</t>
  </si>
  <si>
    <t>Լոռու մարզպետարան</t>
  </si>
  <si>
    <t>«Լոռու-Փամբակի երկրագիտական թանգարան» ՊՈԱԿ</t>
  </si>
  <si>
    <t>Շիրակի մարզպետարան</t>
  </si>
  <si>
    <t>«Գյումրու քաղաքային կենցաղի և ժողովրդական ճարտարապետության թանգարան» ՊՈԱԿ</t>
  </si>
  <si>
    <t>«ՀՀ Շիրակի մարզի երկրագիտական թանգարան» ՊՈԱԿ</t>
  </si>
  <si>
    <t>Սյունիքի մարզպետարան</t>
  </si>
  <si>
    <t>«Կապանի երկրագիտական թանգարան» ՊՈԱԿ</t>
  </si>
  <si>
    <t>Վայոց ձորի մարզպետարան</t>
  </si>
  <si>
    <t xml:space="preserve">«Եղեգնաձորի երկրագիտական թանգարան» ՊՈԱԿ </t>
  </si>
  <si>
    <t>Աջակցություն ոչ նյութական մշակութային ժառանգության պահպանմանը</t>
  </si>
  <si>
    <t>Ոչ նյութական մշակութային ժառանգության միջազգային հանրահռչակում</t>
  </si>
  <si>
    <t>այդ թվում՝ ըստ ուղղությունների, հրատարակումների և հեղինակների անունների</t>
  </si>
  <si>
    <t>այդ թվում`</t>
  </si>
  <si>
    <t>«Հայաստանի ազգային գրադարան» ՊՈԱԿ</t>
  </si>
  <si>
    <t>Ոչ պետական մամուլի հրատարակում</t>
  </si>
  <si>
    <t>Ազգային փոքրամասնությունների համար Հայաստանում լույս տեսնող տպագիր  լրատվամիջոցներ</t>
  </si>
  <si>
    <t>Մշակութային տպագիր և էլեկտրոնային պարբերականներ</t>
  </si>
  <si>
    <t>Գրադարանային ծառայություններ</t>
  </si>
  <si>
    <t>«Խնկո-Ապոր անվան ազգային մանկական գրադարան» ՊՈԱԿ</t>
  </si>
  <si>
    <t>«Վ.Պետրոսյանի անվան Արագածոտնի մարզային գրադարան» ՊՈԱԿ</t>
  </si>
  <si>
    <t>«Օ.Չուբարյանի անվան Արարատի մարզային գրադարան» ՊՈԱԿ</t>
  </si>
  <si>
    <t>«Արմավիրի մարզային գրադարան» ՊՈԱԿ</t>
  </si>
  <si>
    <t>«Վ.Պետրոսյանի անվան Գեղարքունիքի մարզային գրադարան» ՊՈԱԿ</t>
  </si>
  <si>
    <t>«Կոտայքի մարզային գրադարան» ՊՈԱԿ</t>
  </si>
  <si>
    <t>«Շիրակի մարզային գրադարան» ՊՈԱԿ</t>
  </si>
  <si>
    <t>«Սյունիքի մարզային գրադարան» ՊՈԱԿ</t>
  </si>
  <si>
    <t>«Տավուշի մարզային գրադարան» ՊՈԱԿ</t>
  </si>
  <si>
    <t>«Լոռու մարզային գրադարան» ՊՈԱԿ</t>
  </si>
  <si>
    <t>«Վայոց ձորի մարզային գրադարան» ՊՈԱԿ</t>
  </si>
  <si>
    <t>Աջակցություն գրականության հանրահռչակմանը, գրական ծրագրերին և գրքերի միջազգային ցուցահանդեսներին մասնակցությանը</t>
  </si>
  <si>
    <t>Գրքերի միջազգային ցուցահանդեսներին և 
նախագծերին մասնակցություն</t>
  </si>
  <si>
    <t>Աջակցություն գրականության հանրահռչակմանը 
և գրական ծրագրերին</t>
  </si>
  <si>
    <t xml:space="preserve">Արվեստների ծրագիր                                            </t>
  </si>
  <si>
    <t>Օպերային և բալետային արվեստի ներկայացումներ</t>
  </si>
  <si>
    <t>«Ա.Սպենդիարյանի անվան օպերայի և բալետի ազգային ակադեմիական թատրոն» ՊՈԱԿ</t>
  </si>
  <si>
    <t>Ազգային ակադեմիական թատերարվեստի ներկայացումներ</t>
  </si>
  <si>
    <t>«Գ.Սունդուկյանի անվան ազգային ակադեմիական թատրոն» ՊՈԱԿ</t>
  </si>
  <si>
    <t>Թատերական ներկայացումներ</t>
  </si>
  <si>
    <t>«Հ.Պարոնյանի անվան երաժշտական կոմեդիայի պետական թատրոն» ՊՈԱԿ</t>
  </si>
  <si>
    <t>«Կ.Ստանիսլավսկու անվան պետական ռուսական դրամատիկական թատրոն» ՊՈԱԿ</t>
  </si>
  <si>
    <t>«Գյումրու Վ.Աճեմյանի անվան պետական դրամատիկական թատրոն» ՊՈԱԿ</t>
  </si>
  <si>
    <t>«Երևանի Հ.Թումանյանի անվան պետական տիկնիկային թատրոն» ՊՈԱԿ</t>
  </si>
  <si>
    <t>«Վանաձորի Հ.Աբելյանի անվան պետական դրամատիկական թատրոն» ՊՈԱԿ</t>
  </si>
  <si>
    <t>«Արտաշատի Ա.Խարազյանի անվան պետական դրամատիկական թատրոն» ՊՈԱԿ</t>
  </si>
  <si>
    <t>«Երևանի կամերային պետական թատրոն» ՊՈԱԿ</t>
  </si>
  <si>
    <t>«Սոս Սարգսյանի անվան համազգային թատրոն» ՊՈԱԿ</t>
  </si>
  <si>
    <t>«Գորիսի Վ.Վաղարշյանի անվան պետական դրամատիկական թատրոն» ՊՈԱԿ</t>
  </si>
  <si>
    <t>«Երևանի խամաճիկների պետական թատրոն» ՊՈԱԿ</t>
  </si>
  <si>
    <t>«Արմեն Մազմանյանի անվան բեմարվեստի ազգային փորձարարական «Գոյ» կենտրոն» ՊՈԱԿ</t>
  </si>
  <si>
    <t>«Երևանի մնջախաղի պետական թատրոն» ՊՈԱԿ</t>
  </si>
  <si>
    <t>«Խորեոգրաֆիայի պետական թատրոն» ՊՈԱԿ</t>
  </si>
  <si>
    <t>«ՀՀ Գեղարքունիքի մարզի Լ.Քալանթարի անվան դրամատիկական թատրոն» ՊՈԱԿ</t>
  </si>
  <si>
    <t>«Ա.Շիրվանզադեի անվան պետական դրամատիկական թատրոն» ՊՈԱԿ</t>
  </si>
  <si>
    <t xml:space="preserve">Երաժշտարվեստի և պարարվեստի համերգներ </t>
  </si>
  <si>
    <t>«Հայաստանի ազգային ֆիլհարմոնիկ նվագախումբ» ՊՈԱԿ</t>
  </si>
  <si>
    <t>«Հայաստանի պետական սիմֆոնիկ նվագախումբ» ՊՈԱԿ</t>
  </si>
  <si>
    <t>«Կամերային երաժշտության ազգային կենտրոն» ՊՈԱԿ</t>
  </si>
  <si>
    <t>«Հայաստանի պետական ֆիլհարմոնիա» ՊՈԱԿ</t>
  </si>
  <si>
    <t>«Թ.Ալթունյանի անվան երգի-պարի պետական համույթ» ՊՈԱԿ</t>
  </si>
  <si>
    <t>«Հայաստանի պարի պետական անսամբլ» ՊՈԱԿ</t>
  </si>
  <si>
    <t>«Հայաստանի պարարվեստի «Բարեկամություն» պետական համույթ» ՊՈԱԿ</t>
  </si>
  <si>
    <t>«Հայաստանի էստրադային ջազ նվագախումբ» ՊՈԱԿ</t>
  </si>
  <si>
    <t>«Հայաստանի երգի պետական թատրոն» ՊՈԱԿ</t>
  </si>
  <si>
    <t xml:space="preserve">«Կոմիտասի անվան ազգային քառյակ» ՊՈԱԿ </t>
  </si>
  <si>
    <t>«Գյումրու պետական սիմֆոնիկ նվագախումբ» ՊՈԱԿ</t>
  </si>
  <si>
    <t>«Գյումրու ժողովրդական գործիքների պետական նվագախումբ» ՊՈԱԿ</t>
  </si>
  <si>
    <t>Մշակութային միջոցառումների իրականացում</t>
  </si>
  <si>
    <t>այդ թվում՝ ըստ ուղղությունների և միջոցառումների անվանումների</t>
  </si>
  <si>
    <t>Աջակցություն թատերարվեստին</t>
  </si>
  <si>
    <t>Աջակցություն երաժշտարվեստին</t>
  </si>
  <si>
    <t>Աջակցություն պարարվեստին</t>
  </si>
  <si>
    <t>Միջազգային ցուցահանդեսներին մասնակցություն</t>
  </si>
  <si>
    <t>Աջակցություն ազգային փոքրամասնությունների մշակույթի տարածմանը</t>
  </si>
  <si>
    <t>Միջազգային մշակութային համագործակցության իրականացում, սփյուռքի հետ համագործակցություն, հայ մշակույթի պահպանում</t>
  </si>
  <si>
    <t>Ազգային ակադեմիական խմբերգային համերգներ</t>
  </si>
  <si>
    <t>«Հայաստանի պետական ազգային ակադեմիական երգչախումբ» ՊՈԱԿ</t>
  </si>
  <si>
    <t xml:space="preserve">Մարզերի մշակութային զարգացման ծրագիր                                            </t>
  </si>
  <si>
    <t>Մշակութային միջոցառումների իրականացում ՀՀ մարզերում</t>
  </si>
  <si>
    <t>Արագածոտնի մարզպետարան</t>
  </si>
  <si>
    <t xml:space="preserve">Հայաստանի Հանրապետության անկախության օրվան նվիրված միջոցառում </t>
  </si>
  <si>
    <t xml:space="preserve">«Վարդավառ» </t>
  </si>
  <si>
    <t>Արմավիրի մարզպետարան</t>
  </si>
  <si>
    <t>Կոտայքի մարզպետարան</t>
  </si>
  <si>
    <t xml:space="preserve">«Կոտայքի մշակույթի կենտրոն» ՊՈԱԿ </t>
  </si>
  <si>
    <t>«Կապանի մշակույթի կենտրոն» ՊՈԱԿ</t>
  </si>
  <si>
    <t>«Եղեգնաձորի մշակույթի տուն» ՊՈԱԿ</t>
  </si>
  <si>
    <t>«Տարեմուտի հանդես»</t>
  </si>
  <si>
    <t>Տավուշի մարզպետարան</t>
  </si>
  <si>
    <t>Համայնքային մշակույթի և ազատ ժամանցի կազմակերպում</t>
  </si>
  <si>
    <t>«Ստեփանավանի մշակույթի և ժամանցի կենտրոն» ՊՈԱԿ</t>
  </si>
  <si>
    <t>«Կոտայքի մարզային մշակույթի կենտրոն» ՊՈԱԿ</t>
  </si>
  <si>
    <t xml:space="preserve">«Եղեգնաձորի մշակույթի տուն» ՊՈԱԿ </t>
  </si>
  <si>
    <t>Մշակութային և գեղագիտական դաստիարակության ծրագիր</t>
  </si>
  <si>
    <t>Երաժշտական և արվեստի դպրոցներում ուսումնամեթոդական աշխատանքներ</t>
  </si>
  <si>
    <t>Աջակցություն շնորհալի պատանի երաժիշտ-կատարողների մասնագիտական կարողությունների զարգացմանը և կատարելագործմանը</t>
  </si>
  <si>
    <t>Աջակցություն Վրաստանի հայալեզու լրատվամիջոցներին</t>
  </si>
  <si>
    <t>Աջակցություն օտարերկրյա պետություններում հայալեզու թատերական ներկայացումների</t>
  </si>
  <si>
    <t>Մեծ նվաճումների սպորտ</t>
  </si>
  <si>
    <t>ՀՀ առաջնություններին և միջազգային միջոցառումներին մասնակցության ապահովման համար մարզիկների նախապատրաստում և առաջնությունների անցկացում</t>
  </si>
  <si>
    <t>«Հայաստանի աթլետիկայի ֆեդերացիա» ՀԿ</t>
  </si>
  <si>
    <t>«Հայաստանի բասկետբոլի ֆեդերացիա» ՀԿ</t>
  </si>
  <si>
    <t>«Հայաստանի Հանրապետության բռնցքամարտի ֆեդերացիա» ՀԿ</t>
  </si>
  <si>
    <t>«Հայաստանի դահուկային սպորտի ֆեդերացիա» ՀԿ</t>
  </si>
  <si>
    <t>«Հայաստանի ըմբշամարտի ֆեդերացիա» ՀԿ</t>
  </si>
  <si>
    <t>«Հայաստանի թաեքվոնդոյի ֆեդերացիա» ՀԿ</t>
  </si>
  <si>
    <t>«Հայկական ազգային կանոէի ֆեդերացիա» ՀԿ</t>
  </si>
  <si>
    <t>«Լողի հայկական դաշնություն» ՀԿ</t>
  </si>
  <si>
    <t>«Հայաստանի կարատեի ֆեդերացիա» ՀԿ</t>
  </si>
  <si>
    <t>«Հայաստանի ծանրամարտի ֆեդերացիա» ՀԿ</t>
  </si>
  <si>
    <t>«Հայաստանի հանդբոլի ֆեդերացիա» ՀԿ</t>
  </si>
  <si>
    <t>«Հայաստանի հեծանվային մարզաձևի ֆեդերացիա» ՀԿ</t>
  </si>
  <si>
    <t>«Հայաստանի հրաձգության ֆեդերացիա» ՀԿ</t>
  </si>
  <si>
    <t>«Հայկական առագաստանավային սպորտի ֆեդերացիա» ՀԿ</t>
  </si>
  <si>
    <t>«Հայաստանի ձյուդոյի ֆեդերացիա» ՀԿ</t>
  </si>
  <si>
    <t>«Հայաստանի մարմնամարզության ֆեդերացիա» ՀԿ</t>
  </si>
  <si>
    <t>«Հայաստանի նետաձգության ազգային ֆեդերացիա» ՀԿ</t>
  </si>
  <si>
    <t>«Հայաստանի շախմատային ֆեդերացիա» ՀԿ</t>
  </si>
  <si>
    <t>«Հայաստանի ջրացատկի ֆեդերացիա» ՀԿ</t>
  </si>
  <si>
    <t>«Հայաստանի սամբոյի ֆեդերացիա» ՀԿ</t>
  </si>
  <si>
    <t>«Հայաստանի սեղանի թենիսի ֆեդերացիա» ՀԿ</t>
  </si>
  <si>
    <t>«Հայկական սուսերամարտի ֆեդերացիա» ՀԿ</t>
  </si>
  <si>
    <t>«Հայաստանի վոլեյբոլի ֆեդերացիա» ՀԿ</t>
  </si>
  <si>
    <t xml:space="preserve">«Հայաստանի ավանդական ուշուի ֆեդերացիա» ՀԿ </t>
  </si>
  <si>
    <t xml:space="preserve">«Խոտի հոկեյի հայկական ֆեդերացիա» ՀԿ </t>
  </si>
  <si>
    <t>«Հայաստանի բադմինթոնի ֆեդերացիա» ՀԿ</t>
  </si>
  <si>
    <t>«Հայաստանի թենիսի ֆեդերացիա» ՀԿ</t>
  </si>
  <si>
    <t>«Հայաստանի ջրագնդակի ֆեդերացիա» ՀԿ</t>
  </si>
  <si>
    <t>«Հայաստանի եռամարտի հայկական ֆեդերացիա» ՀԿ</t>
  </si>
  <si>
    <t>«Հայաստանի սպորտային պարերի ֆեդերացիա» ՀԿ</t>
  </si>
  <si>
    <t>Աջակցություն հայկական կոխ ըմբշամարտ մարզաձևի զարգացմանը</t>
  </si>
  <si>
    <t>«Հայկական ազգային կոխի ֆեդերացիա» ՀԿ</t>
  </si>
  <si>
    <t xml:space="preserve">Նավամոդելային սպորտի զարգացում </t>
  </si>
  <si>
    <t>Շախմատիստների պատրաստման ծառայություններ</t>
  </si>
  <si>
    <t>Երիտասարդության ծրագիր</t>
  </si>
  <si>
    <t>Երիտասարդական պետական քաղաքականությանն ուղղված ծրագրեր և միջոցառումներ</t>
  </si>
  <si>
    <t xml:space="preserve">այդ թվում՝ ըստ ուղղությունների </t>
  </si>
  <si>
    <t>Երիտասարդական ծրագրերի շրջանակներում թրաֆիքինգի դեմ պայքարի միջոցառումներ</t>
  </si>
  <si>
    <t>Մասսայական սպորտ</t>
  </si>
  <si>
    <t>Ակադեմիական փոխճանաչման և շարժունության ծառայություններ</t>
  </si>
  <si>
    <t>Նորարարական մանկավարժական ծրագրերի իրականացում հանրակրթությունում</t>
  </si>
  <si>
    <t>Դպրոցականների  օլիմպիադաների անցկացում</t>
  </si>
  <si>
    <t>Դպրոցներում STEM կրթության և ռոբոտատեխնիկայի զարգացման իրականացում</t>
  </si>
  <si>
    <t>«Ազգային երգ ու պար» առարկայի ներդրում հանրակրթական ուսումնական հաստատություններում</t>
  </si>
  <si>
    <t>Հանրակրթական դպրոցների մանկավարժներին և դպրոցահասակ երեխաներին տրանսպորտային ծախսերի փոխհատուցում</t>
  </si>
  <si>
    <t>ՀՀ Արագածոտնի մարզպետարան</t>
  </si>
  <si>
    <t>Հանրակրթական դպրոցների մանկավարժներ և դպրոցահասակ երեխաներ</t>
  </si>
  <si>
    <t>ՀՀ Գեղարքունիքի մարզպետարան</t>
  </si>
  <si>
    <t>ՀՀ Լոռու մարզպետարան</t>
  </si>
  <si>
    <t>ՀՀ Կոտայքի մարզպետարան</t>
  </si>
  <si>
    <t>ՀՀ Շիրակի մարզպետարան</t>
  </si>
  <si>
    <t>ՀՀ Սյունիքի մարզպետարան</t>
  </si>
  <si>
    <t>ՀՀ Վայոց ձորի մարզպետարան</t>
  </si>
  <si>
    <t>ՀՀ  Տավուշի մարզպետարան</t>
  </si>
  <si>
    <t>ՀՀ Արարատի մարզպետարան</t>
  </si>
  <si>
    <t>ՀՀ Արմավիրի մարզպետարան</t>
  </si>
  <si>
    <t xml:space="preserve">Արտադպրոցական դաստիարակության ծրագիր </t>
  </si>
  <si>
    <t>Արտադպրոցական դաստիարակություն հասարակական կազմակերպությունների կողմից</t>
  </si>
  <si>
    <t>Գիտական գրադարանային ծառայություններ</t>
  </si>
  <si>
    <t>«ՀՀ ԳԱԱ հիմնարար գիտական գրադարան» ՊՈԱԿ</t>
  </si>
  <si>
    <t>Գիտատեխնիկական գրադարանային ծառայություններ</t>
  </si>
  <si>
    <t xml:space="preserve">«Նորամուծության և ձեռներեցության ազգային կենտրոն» ՊՈԱԿ </t>
  </si>
  <si>
    <t>Ապահով դպրոց</t>
  </si>
  <si>
    <t>Դպրոցների համալիր անվտանգության ապահովում</t>
  </si>
  <si>
    <t>Եվրոպական բարձրագույն կրթական տարածքի անդամակցությամբ պայմանավորված բարձրագույն մասնագիտական կրթության համակարգի բարեփոխումներ</t>
  </si>
  <si>
    <t>«Կրթական տեխնոլոգիաների ազգային կենտրոն» ՊՈԱԿ</t>
  </si>
  <si>
    <t>Գնահատման և թեստավորման ծառայություններ</t>
  </si>
  <si>
    <t>«Գնահատման և թեստավորման կենտրոն» ՊՈԱԿ</t>
  </si>
  <si>
    <t>Համընդհանուր ներառական կրթության համակարգի ներդրում</t>
  </si>
  <si>
    <t>Մանկավարժահոգեբանական աջակցության ծառայություններ և կրթության առանձնահատուկ պայմանների կարիք ունեցող երեխաների կրթության կազմակերպմանն օժանդակող միջոցառումներ</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</si>
  <si>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</si>
  <si>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</si>
  <si>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</si>
  <si>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Աուտիզմ և զարգացման խանգարումներ ունեցող երեխաների բուժման, վերականգնման, կրթության և զբաղվածության ապահովման ծառայություններ</t>
  </si>
  <si>
    <t>Հանրային առողջության պահպանում</t>
  </si>
  <si>
    <t>Բնակչության սանիտարահամաճարակային անվտանգության ապահովման և հանրային առողջապահության ծառայություններ</t>
  </si>
  <si>
    <t>«Հիվանդությունների վերահսկման և կանխարգելման ազգային կենտրոն» ՊՈԱԿ</t>
  </si>
  <si>
    <t>Մարդասիրական օգնության կարգով ստացվող դեղերի և դեղագործական արտադրանքի ստացման, մաքսազերծման և բաշխման ծառայություններ</t>
  </si>
  <si>
    <t>«Դատաբժշկական գիտագործնական կենտրոն» ՊՈԱԿ</t>
  </si>
  <si>
    <t>Խորհրդատվական, մասնագիտական աջակցություն և հետազոտություններ</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</si>
  <si>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</si>
  <si>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</si>
  <si>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ծառայությունների կազմակերպում» ՊՈԱԿ</t>
  </si>
  <si>
    <t>ՀՀ արտակարգ իրավիճակների նախարարություն</t>
  </si>
  <si>
    <t>Տեխնիկական անվտանգության կանոնակարգում</t>
  </si>
  <si>
    <t>Տեխնիկական անվտանգության կանոնակարգման ծառայություններ</t>
  </si>
  <si>
    <t>«Տեխնիկական անվտանգության ազգային կենտրոն» ՊՈԱԿ</t>
  </si>
  <si>
    <t>Արտակարգ իրավիճակների արձագանքման կարողությունների զարգացում</t>
  </si>
  <si>
    <t>Պետական և տեղական ինքնակառավարման մարմինների ղեկավար անձնակազմի և մասնագետների վերապատրաստման կազմակերպում</t>
  </si>
  <si>
    <t>«Ճգնաժամային կառավարման պետական ակադեմիա» ՊՈԱԿ</t>
  </si>
  <si>
    <t>Սեյսմիկ պաշտպանություն</t>
  </si>
  <si>
    <t>Սեյսմիկ պաշտպանության ոլորտում ծառայությունների տրամադրում</t>
  </si>
  <si>
    <t xml:space="preserve">«Սեյսմիկ պաշտպանության տարածքային ծառայություն» ՊՈԱԿ </t>
  </si>
  <si>
    <t>«Սեյսմիկ պաշտպանության արևելյան ծառայություն» ՊՈԱԿ</t>
  </si>
  <si>
    <t>Փրկարար ծառայություններ</t>
  </si>
  <si>
    <t>ՀՀ արտակարգ իրավիճակների նախարարության փրկարար ծառայություն</t>
  </si>
  <si>
    <t>Արտակարգ իրավիճակներում մարդասիրական աջակցության կազմակերպում</t>
  </si>
  <si>
    <t>«Ռուս-հայկական մարդասիրական արձագանքման կենտրոն» ՄՈԱԿ</t>
  </si>
  <si>
    <t>Ընտանիքներին, կանանց և երեխաներին աջակցություն</t>
  </si>
  <si>
    <t>Երեխաների շուրջօրյա խնամքի ծառայություններ</t>
  </si>
  <si>
    <t>«Երևանի մանկան տուն» ՊՈԱԿ</t>
  </si>
  <si>
    <t>«Գավառի մանկատուն» ՊՈԱԿ</t>
  </si>
  <si>
    <t>«Գյումրու «Երեխաների տուն» ՊՈԱԿ</t>
  </si>
  <si>
    <t>«Մարի Իզմիրլյանի անվան մանկատուն» ՊՈԱԿ</t>
  </si>
  <si>
    <t>«Խարբերդի մասնագիտացված մանկատուն» ՊՈԱԿ</t>
  </si>
  <si>
    <t>«Երևանի Աջափնյակ թաղային համայնքի երեխաների սոցիալական հոգածության կենտրոն» ՊՈԱԿ</t>
  </si>
  <si>
    <t xml:space="preserve">«Երևանի «Զատիկ» երեխաներին աջակցության կենտրոն» ՊՈԱԿ </t>
  </si>
  <si>
    <t>Կյանքի դժվարին իրավիճակում հայտնված երեխաներին ժամանակավոր խնամքի տրամադրման ծառայություններ</t>
  </si>
  <si>
    <t>Երեխաների և ընտանիքների աջակցության տրամադրման ծառայություններ</t>
  </si>
  <si>
    <t>«Երեխայի և ընտանիքի աջակցության կենտրոն» ՊՈԱԿ</t>
  </si>
  <si>
    <t>«Լոռու մարզի երեխայի և ընտանիքի աջակցության կենտրոն» ՊՈԱԿ</t>
  </si>
  <si>
    <t>Խնամքի ծառայություններ 18 տարեկանից բարձր տարիքի անձանց</t>
  </si>
  <si>
    <t>Տարեցների և հաշմանդամություն ունեցող 18 տարին լրացած անձանց շուրջօրյա խնամքի ծառայություններ</t>
  </si>
  <si>
    <t>«Երևանի թիվ 1 տուն-ինտերնատ» ՊՈԱԿ</t>
  </si>
  <si>
    <t>«Նորքի տուն-ինտերնատ» ՊՈԱԿ</t>
  </si>
  <si>
    <t>«Վարդենիսի նյարդահոգեբանական տուն-ինտերնատ» ՊՈԱԿ</t>
  </si>
  <si>
    <t xml:space="preserve">«Ձորակ» հոգեկան առողջության խնդիրներ ունեցող անձանց խնամքի կենտրոն» ՊՈԱԿ </t>
  </si>
  <si>
    <t>«Միայնակ տարեցների սոցիալական սպասարկման կենտրոն» ՊՈԱԿ</t>
  </si>
  <si>
    <t>Անօթևան մարդկանց համար ժամանակավոր օթևանի տրամադրման ծառայություններ</t>
  </si>
  <si>
    <t>Սոցիալական պաշտպանության ոլորտի զարգացման ծրագիր</t>
  </si>
  <si>
    <t>Մեթոդաբանական ձեռնարկների մշակում, հետազոտությունների անցկացում և սոցիալական ապահովության ոլորտի կադրերի վերապատրաստում</t>
  </si>
  <si>
    <t xml:space="preserve">Աշխատաշուկայում անմրցունակ անձանց օրենսդրությամբ սահմանված կարգով աշխատանքով ապահովող կազմակերպություններ </t>
  </si>
  <si>
    <t>Ձեռք բերած մասնագիտությամբ մասնագիտական աշխատանքային փորձ ձեռք բերելու համար գործազուրկներին աջակցության տրամադրում</t>
  </si>
  <si>
    <t xml:space="preserve">Գործազուրկներին ձեռք բերած մասնագիտությամբ մասնագիտական աշխատանքային փորձ ձեռք բերելու համար օրենսդրությամբ սահմանված կարգով ապահովող կազմակերպություններ </t>
  </si>
  <si>
    <t>Աշխատաշուկայում անմրցունակ անձանց աշխատանքի տեղավորման դեպքում գործատուին միանվագ փոխհատուցման տրամադրում</t>
  </si>
  <si>
    <t>Հաշմանդամություն ունեցող անձանց աջակցություն</t>
  </si>
  <si>
    <t>Ապաստան հայցողների կեցության խնդիրների լուծման միջոցառումների իրականացում</t>
  </si>
  <si>
    <t>«Հատուկ կացարան» ՊՈԱԿ</t>
  </si>
  <si>
    <t>ժամանակավոր կացարաններում բնակվող փախստականների կենցաղային խնդիրների լուծման միջոցառումների իրականացում</t>
  </si>
  <si>
    <t>«Հանրակացարաններ» ՊՈԱԿ</t>
  </si>
  <si>
    <t>ՀՀ արդարադատության նախարարություն</t>
  </si>
  <si>
    <t>Քրեակատարողական ծառայություններ</t>
  </si>
  <si>
    <t>Իրավախախտում կատարած անձանց գեղագիտական դաստիարակության և կրթական ծրագրերի իրականացում</t>
  </si>
  <si>
    <t>«Իրավական կրթության և վերականգնողական ծրագրերի իրականացման կենտրոն» ՊՈԱԿ</t>
  </si>
  <si>
    <t>Իրավական իրազեկում և տեղեկատվության ապահովում</t>
  </si>
  <si>
    <t>Թարգմանչական ծառայություններ</t>
  </si>
  <si>
    <t>«Հայաստանի Հանրապետության արդարադատության նախարարության թարգմանությունների կենտրոն» ՊՈԱԿ</t>
  </si>
  <si>
    <t>Արդարադատության համակարգի աշխատակիցների վերապատրաստում և հատուկ ուսուցում</t>
  </si>
  <si>
    <t>Հատուկ ծառայողների վերապատրաստում և հատուկ ուսուցում</t>
  </si>
  <si>
    <t>Դատավորների, դատախազների, դատավորների ու դատախազների թեկնածուների ցուցակում գտնվող անձանց, դատական ծառայողների, դատախազության աշխատակազմում ծառայողների, դատական կարգադրիչների վերապատրաստման և հատուկ ուսուցման ծառայություններ</t>
  </si>
  <si>
    <t>«Արդարադատության ակադեմիա» ՊՈԱԿ</t>
  </si>
  <si>
    <t>Հեռահաղորդակցության ապահովում</t>
  </si>
  <si>
    <t>Հեռահաղորդակցության և կապի կանոնակարգում</t>
  </si>
  <si>
    <t>«Հեռահաղորդակցության հանրապետական կենտրոն» ՊՈԱԿ</t>
  </si>
  <si>
    <t>Շրջակա միջավայրի վրա ազդեցության գնահատում և մոնիթորինգ</t>
  </si>
  <si>
    <t>Շրջակա միջավայրի վրա ազդեցության գնահատում և փորձաքննություն</t>
  </si>
  <si>
    <t>«Շրջակա միջավայրի վրա ազդեցության փորձաքննական կենտրոն» ՊՈԱԿ</t>
  </si>
  <si>
    <t>Բնական պաշարների և բնության հատուկ պահպանվող տարածքների կառավարում և պահպանում</t>
  </si>
  <si>
    <t>«Սևան» ազգային պարկի պահպանության, պարկում գիտական ուսումնասիրությունների, անտառտնտեսական աշխատանքների կատարում</t>
  </si>
  <si>
    <t>«Սևան» ազգային պարկ» ՊՈԱԿ</t>
  </si>
  <si>
    <t>«Դիլիջան» ազգային պարկի պահպանության, պարկում գիտական ուսումնասիրությունների, անտառտնտեսական աշխատանքների կատարում</t>
  </si>
  <si>
    <t>«Դիլիջան» ազգային պարկ» ՊՈԱԿ</t>
  </si>
  <si>
    <t>Արգելոցապարկային համալիր ԲՀՊ տարածքների պահպանության, գիտական ուսումնասիրությունների, անտառտնտեսական աշխատանքների  կատարում</t>
  </si>
  <si>
    <t>«Արգելոցապարկային համալիր» ՊՈԱԿ</t>
  </si>
  <si>
    <t>«Խոսրովի անտառ» պետական արգելոցի պահպանության, արգելոցում գիտական ուսումնասիրությունների կատարում</t>
  </si>
  <si>
    <t>«Խոսրովի անտառ» պետական արգելոց» ՊՈԱԿ</t>
  </si>
  <si>
    <t>«Արփի լիճ» ազգային պարկի պահպանության, պարկում գիտական ուսումնասիրությունների կատարում</t>
  </si>
  <si>
    <t xml:space="preserve"> «Արփի լիճ» ազգային պարկ» ՊՈԱԿ</t>
  </si>
  <si>
    <t>Զանգեզուր կենսոլորտային համալիր ԲՀՊ տարածքների  պահպանության, գիտական ուսումնասիրությունների, անտառտնտեսական աշխատանքների կատարում</t>
  </si>
  <si>
    <t xml:space="preserve"> «Զանգեզուր» կենսոլորտային համալիր» ՊՈԱԿ</t>
  </si>
  <si>
    <t>Անտառների կառավարում</t>
  </si>
  <si>
    <t>Անտառպահպանական ծառայություններ</t>
  </si>
  <si>
    <t>«Հայանտառ» ՊՈԱԿ</t>
  </si>
  <si>
    <t>Բուսաբուծության խթանում և բույսերի պաշտպանություն</t>
  </si>
  <si>
    <t>Բուսասանիտարիայի ծառայությունների մատուցում</t>
  </si>
  <si>
    <t>Սերմերի որակի ստուգում և պետական սորտափորձարկման միջոցառումներ</t>
  </si>
  <si>
    <t>Գյուղատնտեսական մշակաբույսերի և բույսերի պաշտպանության միջոցների լաբորատոր փորձաքննության միջոցառումներ</t>
  </si>
  <si>
    <t>«Հանրապետական անասնաբուժասանիտարական և բուսասանիտարական լաբորատոր ծառայությունների կենտրոն» ՊՈԱԿ</t>
  </si>
  <si>
    <t>Անանսանբուժական ծառայություններ</t>
  </si>
  <si>
    <t>Գյուղատնտեսական կենդանիների պատվաստում</t>
  </si>
  <si>
    <t>Գյուղատնտեսական կենդանիների հիվանդությունների լաբորատոր ախտորոշման և կենդանական ծագում ունեցող հումքի և նյութի լաբորատոր փորձաքննության միջոցառումներ</t>
  </si>
  <si>
    <t>Գյուղատնտեսության արդիականացման ծրագիր</t>
  </si>
  <si>
    <t>Ընդերքի ուսումնասիրության, օգտագործման և պահպանման ծառայություններ</t>
  </si>
  <si>
    <t>Ընդերքի մասին տեղեկատվության տրամադրման ծառայություններ</t>
  </si>
  <si>
    <t>«Հանրապետական երկրաբանական ֆոնդ» ՊՈԱԿ</t>
  </si>
  <si>
    <t>Ստանդարտների մշակում և հավատարմագրման համակարգի զարգացում</t>
  </si>
  <si>
    <t>Պետական աջակցություն ՀՀ հավատարմագրման համակարգին</t>
  </si>
  <si>
    <t>«Հավատարմագրման ազգային մարմին» ՊՈԱԿ</t>
  </si>
  <si>
    <t>Պետական գույքի կառավարում</t>
  </si>
  <si>
    <t>Աջակցություն փոքր և միջին ձեռնարկատիրությանը</t>
  </si>
  <si>
    <t>ՓՄՁ սուբյեկտներին աջակցության ծրագրերի համակարգում և կառավարում</t>
  </si>
  <si>
    <t>Ներդրումների և արտահանման խթանման ծրագիր</t>
  </si>
  <si>
    <t>Զբոսաշրջության զարգացման ծրագիր</t>
  </si>
  <si>
    <t>Աջակցություն զբոսաշրջության զարգացմանը</t>
  </si>
  <si>
    <t>ՀՀ պետական եկամուտների կոմիտե</t>
  </si>
  <si>
    <t>Հարկային և մաքսային ծառայություններ</t>
  </si>
  <si>
    <t>Հարկային և մաքսային ծառայողների վերապատրաստում</t>
  </si>
  <si>
    <t>ՀՀ ՊԵԿ «Ուսումնական կենտրոն» ՊՈԱԿ</t>
  </si>
  <si>
    <t>ՀՀ արտաքին գործերի նախարարություն</t>
  </si>
  <si>
    <t>Միջազգային հարաբերությունների և դիվանագիտության ոլորտում մասնագետների պատրաստում և վերապատրաստում</t>
  </si>
  <si>
    <t xml:space="preserve"> ՀՀ արտաքին գործերի նախարարություն</t>
  </si>
  <si>
    <t>«Հայաստանի Հանրապետության արտաքին գործերի նախարարության դիվանագիտական դպրոց» ՊՈԱԿ</t>
  </si>
  <si>
    <t>«Խուլերի հայկական սպորտային կոմիտե» ՀԿ</t>
  </si>
  <si>
    <t>«Հայաստանի կույրերի միավորում» ՀԿ</t>
  </si>
  <si>
    <t>«Հայաստանի ազգային պարալիմպիկ կոմիտե» ՀԿ</t>
  </si>
  <si>
    <t>«Հայկական հատուկ օլիմպիադաներ» ՀԿ</t>
  </si>
  <si>
    <t>ՀՀ ոստիկանություն</t>
  </si>
  <si>
    <t>«Դինամո» ՄՀԿ</t>
  </si>
  <si>
    <t>Ոստիկանության ոլորտի քաղաքականության մշակում, կառավարում, կենտրոնացված միջոցառումներ, մոնիտորինգ և վերահսկողություն</t>
  </si>
  <si>
    <t>Ոստիկանության ոլորտի քաղաքականության մշակում, կառավարում, կենտրոնացված միջոցառումների, մոնիտորինգի և վերահսկողության իրականացում</t>
  </si>
  <si>
    <t xml:space="preserve"> ՀՀ ոստիկանություն</t>
  </si>
  <si>
    <t>«Էլեկտրոնային կառավարման ենթակառուցվածքների ներդրման գրասենյակ» ՓԲԸ</t>
  </si>
  <si>
    <t>Ազգային արխիվի ծրագիր</t>
  </si>
  <si>
    <t>Արխիվային ծառայություններ</t>
  </si>
  <si>
    <t>«Հայաստանի ազգային արխիվ» ՊՈԱԿ</t>
  </si>
  <si>
    <t>Բնագիտական նմուշների պահպանություն և ցուցադրություն</t>
  </si>
  <si>
    <t xml:space="preserve">«Հայաստանի բնության պետական թանգարան» ՊՈԱԿ </t>
  </si>
  <si>
    <t xml:space="preserve">Հայաստան-Սփյուռք գործակցության ծրագիր </t>
  </si>
  <si>
    <t>Կրթության, մշակույթի և սպորտի ոլորտներում միջազգային և սփյուռքի հետ համագործակցության զարգացում</t>
  </si>
  <si>
    <t>Թարգմանական ծրագրեր և աջակցություն ստեղծագործողներին և հետազոտողներին</t>
  </si>
  <si>
    <t>Ադապտիվ սպորտին առնչվող ծառայություններ</t>
  </si>
  <si>
    <t>ՀՀ  կրթության, գիտության, մշակույթի և սպորտի նախարարություն</t>
  </si>
  <si>
    <t>Ֆրանկոֆոնիայի մարզամշակութային խաղերին Հայաստանի մարզական պատվիրակության մասնակցության ապահովում</t>
  </si>
  <si>
    <t>Մաքսային միությանը և Միասնական տնտեսական տարածությանը ՀՀ անդամակցության շրջանակում միասնական տեղեկատավական տարածության և ինտեգրացված տեղեկատվական համակարգերի ստեղծում և պահպանում</t>
  </si>
  <si>
    <t>«Եղեգնաձորի երաժշտական դպրոց» ՊՈԱԿ</t>
  </si>
  <si>
    <t>Միջազգային կինոփառատոներին, կինոշուկաներին և կինոնախագծերին մասնակցություն</t>
  </si>
  <si>
    <t xml:space="preserve">Գրահրատարակչության և գրադարանների ծրագիր </t>
  </si>
  <si>
    <t>Հետազոտական աշխատանքներ</t>
  </si>
  <si>
    <r>
      <t xml:space="preserve">«Ռյա-Թազա» </t>
    </r>
    <r>
      <rPr>
        <i/>
        <sz val="10"/>
        <rFont val="GHEA Grapalat"/>
        <family val="3"/>
      </rPr>
      <t>(քրդերեն)</t>
    </r>
  </si>
  <si>
    <t>«Ռյա-Թազա» թերթի խմբագրություն» ՍՊԸ</t>
  </si>
  <si>
    <r>
      <t xml:space="preserve">«Դնիպրո-Սլավուտիչ» </t>
    </r>
    <r>
      <rPr>
        <i/>
        <sz val="10"/>
        <rFont val="GHEA Grapalat"/>
        <family val="3"/>
      </rPr>
      <t>(հայերեն, ուկրաիներեն)</t>
    </r>
  </si>
  <si>
    <t xml:space="preserve">«Ուկրաինա» Հայաստանի ուկրաինացիների ֆեդերացիա» ՀԿ </t>
  </si>
  <si>
    <r>
      <t xml:space="preserve">«Լալըշ» </t>
    </r>
    <r>
      <rPr>
        <i/>
        <sz val="10"/>
        <rFont val="GHEA Grapalat"/>
        <family val="3"/>
      </rPr>
      <t>(հայերեն)</t>
    </r>
  </si>
  <si>
    <r>
      <t xml:space="preserve">«Բելառուս» </t>
    </r>
    <r>
      <rPr>
        <i/>
        <sz val="10"/>
        <rFont val="GHEA Grapalat"/>
        <family val="3"/>
      </rPr>
      <t>(ռուսերեն, բելառուսերեն)</t>
    </r>
  </si>
  <si>
    <t xml:space="preserve">«Հայաստանի «Երևանի բելառուսների համայնք «Բելառուս» ՀԿ </t>
  </si>
  <si>
    <r>
      <t xml:space="preserve">«Ասիրիսկիե նովոստի» </t>
    </r>
    <r>
      <rPr>
        <i/>
        <sz val="10"/>
        <rFont val="GHEA Grapalat"/>
        <family val="3"/>
      </rPr>
      <t>(ռուսերեն, ասորերեն)</t>
    </r>
  </si>
  <si>
    <t>«Հայաստանի ասորական կազմակերպությունների «Խայադթա» ֆեդերացիա» իրավաբանական անձանց միություն</t>
  </si>
  <si>
    <t>«Եզդիների ձայն» խմբագրություն» ՍՊԸ</t>
  </si>
  <si>
    <t>«Հայաստանի քրդական ազգային խորհուրդ» ՀԿ</t>
  </si>
  <si>
    <r>
      <t xml:space="preserve">«Իլիոս» </t>
    </r>
    <r>
      <rPr>
        <i/>
        <sz val="10"/>
        <rFont val="GHEA Grapalat"/>
        <family val="3"/>
      </rPr>
      <t>(ռուսերեն, հայերեն, հունարեն)</t>
    </r>
  </si>
  <si>
    <t>«Երևան քաղաքի «Իլիոս» հույների համայնք» ՀԿ</t>
  </si>
  <si>
    <r>
      <t xml:space="preserve">«Լիտերատուրնայա Արմենիա» </t>
    </r>
    <r>
      <rPr>
        <i/>
        <sz val="10"/>
        <rFont val="GHEA Grapalat"/>
        <family val="3"/>
      </rPr>
      <t>(ռուսերեն)</t>
    </r>
  </si>
  <si>
    <t>«Լիտերա» ՍՊԸ</t>
  </si>
  <si>
    <t>«Արտասահմանյան գրականություն»</t>
  </si>
  <si>
    <t>«Արտասահմանյան գրականություն» խմբագրություն» ՍՊԸ</t>
  </si>
  <si>
    <t>«Գրական թերթ»</t>
  </si>
  <si>
    <t>«Գրական թերթ» խմբագրություն» ՍՊԸ</t>
  </si>
  <si>
    <t>«Գրեթերթ»</t>
  </si>
  <si>
    <t>«Սատիրիկոն» ՍՊԸ</t>
  </si>
  <si>
    <t>«Նորք»</t>
  </si>
  <si>
    <t>«Նորք» հանդես» ՍՊԸ</t>
  </si>
  <si>
    <t>«Կայարան»</t>
  </si>
  <si>
    <t>«Գրական կայարան» ՀԿ</t>
  </si>
  <si>
    <t>«granish.org»</t>
  </si>
  <si>
    <t>«Գրանիշ գրական համայնք» ՀԿ</t>
  </si>
  <si>
    <t>«Երկունք»</t>
  </si>
  <si>
    <t>«Թռիչք» կրթամշակութային և խորհրդատվական» ՀԿ</t>
  </si>
  <si>
    <t xml:space="preserve">«groghutsav.am» </t>
  </si>
  <si>
    <t>«Գրող» գրական, մշակութային հիմնադրամ</t>
  </si>
  <si>
    <t xml:space="preserve">«Եղեգան փող» </t>
  </si>
  <si>
    <t>ՀԳՄ Շիրակի մարզային մասնաճյուղ</t>
  </si>
  <si>
    <t>«ա-ակտուալ»</t>
  </si>
  <si>
    <t>«kinoashkharh.am»</t>
  </si>
  <si>
    <t>«tatron-drama.am»</t>
  </si>
  <si>
    <t>«Դրամատուրգիա» ՍՊԸ</t>
  </si>
  <si>
    <t>«Հրապարակ» օրաթերթ» ՍՊԸ</t>
  </si>
  <si>
    <t>«Երևան քաղաքի ամսագիր»</t>
  </si>
  <si>
    <t>«Քաղաքի ամսագիր» ՍՊԸ</t>
  </si>
  <si>
    <t>«art-collage.com»</t>
  </si>
  <si>
    <t>«Արթնախագիծ» կրթամշակութային ՀԿ</t>
  </si>
  <si>
    <t xml:space="preserve">«ardi.am» </t>
  </si>
  <si>
    <t>«Արդի» գիտամշակութային լրատվական ՀԿ</t>
  </si>
  <si>
    <t>«cultural.am»</t>
  </si>
  <si>
    <t>«Մշակութային հասարակություն» ՀԿ</t>
  </si>
  <si>
    <t>«Հայաստանի ազգային գրադարան» ՊՈԱԿ, «Խնկո-Ապոր անվան ազգային մանկական գրադարան» ՊՈԱԿ</t>
  </si>
  <si>
    <t xml:space="preserve">ՀՀ կրթության, գիտության, մշակույթի և սպորտի նախարարություն </t>
  </si>
  <si>
    <t xml:space="preserve">Միջազգային թատերական նախագծերին  թատերախմբերի մասնակցություն </t>
  </si>
  <si>
    <t>Միջազգային երաժշտական նախագծերին  կոլեկտիվների մասնակցություն</t>
  </si>
  <si>
    <r>
      <t xml:space="preserve">Աջակցություն կերպարվեստին  </t>
    </r>
    <r>
      <rPr>
        <b/>
        <i/>
        <sz val="10"/>
        <rFont val="GHEA Grapalat"/>
        <family val="3"/>
      </rPr>
      <t xml:space="preserve"> </t>
    </r>
  </si>
  <si>
    <t>Ստեղծագործական կրթական ծրագրեր և նախագծեր</t>
  </si>
  <si>
    <t>«Արտիստիկ լողի ֆեդերացիա» ՀԿ</t>
  </si>
  <si>
    <t>«Ակադեմիական փոխճանաչման և շարժունության ազգային տեղեկատվական կենտրոն» հիմնադրամ</t>
  </si>
  <si>
    <t>«ԵՊՀ-ին առընթեր Ա. Շահինյանի անվան ֆիզիկամաթեմատիկական հատուկ դպրոց» ՊՈԱԿ</t>
  </si>
  <si>
    <t>«Առաջատար տեխնոլոգիաների ձեռնարկությունների միություն» ՀԿ</t>
  </si>
  <si>
    <t>«Արամ Մանուկյանի անվան մարզառազմական մասնագիտացված դպրոց» ՊՈԱԿ</t>
  </si>
  <si>
    <t>Պարենի համաշխարհային ծրագրի գրասենյակ</t>
  </si>
  <si>
    <t xml:space="preserve"> ՀՀ կրթության, գիտության, մշակույթի և սպորտի նախարարություն </t>
  </si>
  <si>
    <t>ՀՀ տարածքային կառավարման և ենթակառուցվածքների նախարարության պետական գույքի կառավարման կոմիտե</t>
  </si>
  <si>
    <t>«Գույքի գնահատման և աճուրդի կենտրոն» ՊՈԱԿ</t>
  </si>
  <si>
    <t>Պետական գույքի հաշվառման, գույքագրման, գնահատման, անշարժ գույքի պահառության, սպասարկման աշխատանքների և աճուրդների իրականացման ծառայություններ</t>
  </si>
  <si>
    <t xml:space="preserve">Կրթության բովանդակային և մեթոդական սպասարկում </t>
  </si>
  <si>
    <t>ՀՀ տարածքային կառավարման և ենթակառուցվածքների նախարարություն</t>
  </si>
  <si>
    <t xml:space="preserve"> «Սպասարկում» ՊՈԱԿ</t>
  </si>
  <si>
    <t>«Կոնդի առանձնատների տնտեսություն» ՊՈԱԿ</t>
  </si>
  <si>
    <t>Արդարադատության նախարարության քրեակատարողական հիմնարկում պահվող կալանավորված անձանց և դատապարտյալներին պատշաճ բժշկական օգնություն և սպասարկման ծառայություններ</t>
  </si>
  <si>
    <t>«Քրեակատարողական բժշկության կենտրոն» ՊՈԱԿ</t>
  </si>
  <si>
    <t>ՀՀ բարձրաստիճան պաշտոնատար անձանց գերատեսչական առանձնատների և տարածքների շահագործում և սպասարկում</t>
  </si>
  <si>
    <t>Դատաբժշկական և ախտաբանաանատոմիական ծառայություններ</t>
  </si>
  <si>
    <t>Դատաբժշկական փորձաքննություններ</t>
  </si>
  <si>
    <t>Դեղապահովում</t>
  </si>
  <si>
    <t>Բժիշկ-մասնագետների ժամանակավոր ուղեգրման միջոցով ՀՀ մարզային առողջապահական կազմակերպություններում բժշկական ծառայությունների մատուցում</t>
  </si>
  <si>
    <t>Դեղորայքով ապահովում կալանավայրում պահվող ազատազրկվածներին</t>
  </si>
  <si>
    <t>ՀՀ երեխաների շուրջօրյա խնամք և պաշտպանություն իրականացնող հաստատություններում խնամվող և հաստատությունում հայտնվելու ռիսկի խմբում գտնվող երեխաների ընտանիք վերադարձնելու և մուտքը հաստատություններ կանխարգելելու ծառայություններ</t>
  </si>
  <si>
    <t>Թրաֆիքինգի և շահագործման, սեռական բռնության ենթարկված անձանց սոցիալ-հոգեբանական վերականգնողական ծառայություններ</t>
  </si>
  <si>
    <t xml:space="preserve">Ընտանիքում բռնության ենթարկված անձանց ապաստարանի ծառայություններ                                                                             </t>
  </si>
  <si>
    <t xml:space="preserve">Ընտանիքում բռնության ենթարկված անձանց աջակցության կենտրոնների ծառայություններ      </t>
  </si>
  <si>
    <t xml:space="preserve">Երեխաների խնամքի ցերեկային ծառայությունների տրամադրում                                                    </t>
  </si>
  <si>
    <t>Կենսաբանական ընտանիք տեղափոխված և հաստատություն մուտքը կանխարգելված երեխաների ընտանիքների բնաիրային օգնության փաթեթի տրամադրում</t>
  </si>
  <si>
    <t>Տարեցներին և հաշմանդամություն ունեցող անձանց տնային պայմաններում խնամքի ծառայություններ</t>
  </si>
  <si>
    <t>Սոցիալական բնակարանային ֆոնդի սպասարկման ծառայություններ</t>
  </si>
  <si>
    <t>Տնային խնամք հոգեկան առողջության խնդիրներ ունեցող անձանց</t>
  </si>
  <si>
    <t>Աշխատաշուկայում անմրցունակ ազատազրկման վայրերից վերադարձած, հաշմանդամություն ունեցող, ինչպես նաև «հաշմանդամություն ունեցող երեխա» կարգավիճակ ունեցող անձանց աշխատանքի տեղավորման դեպքում գործատուին աշխատավարձի մասնակի փոխհատուցում և հաշմանդամություն ունեցող անձին ուղեկցողի համար դրամական օգնության տրամադրում</t>
  </si>
  <si>
    <t>Անապահով սոցիալական խմբերին աջակցություն</t>
  </si>
  <si>
    <t>Սոցիալական շտապ օգնություն</t>
  </si>
  <si>
    <t>ՀՀ տարածքային կառավարման և ենթակառուցվածքների նախարարության միգրացիոն ծառայություն</t>
  </si>
  <si>
    <t>Սոցիալական պաշտպանության բնագավառում պետական քաղաքականության մշակում, ծրագրերի համակարգում և մոնիթորինգ</t>
  </si>
  <si>
    <t>ՀՀ էկոնոմիկայի նախարարություն</t>
  </si>
  <si>
    <t>Պետական աջակցություն Հայաստանի Հանրապետությունում և արտերկրում ներդրումային և ՊՄԳ ծրագրերի իրականացմանը</t>
  </si>
  <si>
    <t>ՀՀ շրջակա միջավայրի նախարարություն</t>
  </si>
  <si>
    <t>ՀՀ շրջակա միջավայրի նախարարության անտառային կոմիտե</t>
  </si>
  <si>
    <t>Գյուղատնտեսության խթանման ծրագիր</t>
  </si>
  <si>
    <t>Պետական աջակցություն Հայաստանի Հանրապետության խաղողագործության և գինեգործության ոլորտներում վարվող պետական քաղաքականության ու զարգացման ծրագրերի իրականացմանը</t>
  </si>
  <si>
    <t>Սննդամթերքի լաբորատոր փորձաքննություններ</t>
  </si>
  <si>
    <t>Կենդանական ծագման մթերքում մնացորդային նյութերի հսկողության մոնիթորինգ</t>
  </si>
  <si>
    <t>Դաբաղ հիվանդության շճահետազոտություն</t>
  </si>
  <si>
    <t xml:space="preserve">Հայաստանի Հանրապետությունում խոշոր եղջերավոր կենդանիների համարակալում և հաշվառում </t>
  </si>
  <si>
    <t xml:space="preserve">ՀՀ կառավարության կողմից հաստատված համապատասխան ծրագրի չափանիշները բավարարող շահառուներ </t>
  </si>
  <si>
    <t>Ոռոգման արդիական համակարգերի ներդրման համար պետական աջակցություն</t>
  </si>
  <si>
    <t>Փոքր և միջին ջերմոցային տնտեսությունների ներդրման պետական աջակցության ծրագիր</t>
  </si>
  <si>
    <t xml:space="preserve">ՀՀ-ում ոչխարաբուծության և այծաբուծության զարգացման նպատակով պետական աջակցություն  </t>
  </si>
  <si>
    <t>ՀՀ բարձր տեխնոլոգիական արդյունաբերության նախարարություն</t>
  </si>
  <si>
    <t>«Հայաստանի նավամոդելային սպորտի ֆեդերացիա» ՀԿ</t>
  </si>
  <si>
    <t>«Հայաստանի շախմատի ակադեմիա» հիմնադրամ</t>
  </si>
  <si>
    <t>«Ճարտարապետության և շինարարության Հայաստանի ազգային համալսարան» հիմնադրամ</t>
  </si>
  <si>
    <t>«Ազգային երգ ու պարի ակադեմիա» կրթամշակութային հիմնադրամ</t>
  </si>
  <si>
    <t xml:space="preserve">«Հայ-չինական բարեկամության դպրոց» հիմնադրամ </t>
  </si>
  <si>
    <t>Աղյուսակ N 7</t>
  </si>
  <si>
    <t>Մարզահամերգային համալիրի պահպանություն</t>
  </si>
  <si>
    <t xml:space="preserve">«Հայկական ճարտարապետություն ուսումնասիրող հիմնադրամ» </t>
  </si>
  <si>
    <t>Հայաստանի «Սևան» մարզական ՀԿ</t>
  </si>
  <si>
    <t>Հայաստանի «Դինամո» մարզական ՀԿ</t>
  </si>
  <si>
    <t>Տեսողության խնդիրներ ունեցող անձանց սոցիալ-հոգեբանական վերականգնում</t>
  </si>
  <si>
    <t>Փախստականներին մատուցվող ծառայություններ և օժանդակություն</t>
  </si>
  <si>
    <t xml:space="preserve">Փոքր և միջին «Խելացի» անասնաշենքերի կառուցման կամ վերակառուցման և դրանց տեխնոլոգիական ապահովման պետական աջակցություն  </t>
  </si>
  <si>
    <t>«Հանրապետական մանկավարժահոգեբանական կենտրոն» ՊՈԱԿ</t>
  </si>
  <si>
    <t>«Մասնագիտական կրթության որակի ապահովան ազգային կենտրոն» հիմնադրամ</t>
  </si>
  <si>
    <t>«Կարեն Դեմիրճյանի անվան մարզահամերգային համալիր» ՊՈԱԿ</t>
  </si>
  <si>
    <t xml:space="preserve">«Դասական երաժշտություն «Դաս A» </t>
  </si>
  <si>
    <t xml:space="preserve">«Քո արվեստը դպրոցում» </t>
  </si>
  <si>
    <t xml:space="preserve">ՀՀ հանրակրթական ծրագրեր իրականացնող ուսումնական հաստատությունների 11-րդ դասարանների աշակերտների ռազմամարզական ճամբարի կազմակերպում </t>
  </si>
  <si>
    <t>Հայաստանի Հանրապետությունում խաղողի, ժամանակակից տեխնոլոգիաներով մշակվող ինտենսիվ պտղատու այգիների և հատապտղանոցների հիմնման համար պետական աջակցության</t>
  </si>
  <si>
    <t>Հայաստանի խաղողագործության և գինեգործության հիմնադրամ</t>
  </si>
  <si>
    <t>«Հայաստանի պետական հետաքրքրությունների ֆոնդ» ՓԲԸ</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</si>
  <si>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</si>
  <si>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 xml:space="preserve">Մասնագետների պատրաստման ԲՈՒՀ-մասնավոր հատված համագործակցություն </t>
  </si>
  <si>
    <t>Բարձր տեխնոլոգիական արդյունաբերության էկոհամակարգի և շուկայի զարգացման ծրագիր</t>
  </si>
  <si>
    <t>«Հայաստան» մարզական միություն» ՀԿ</t>
  </si>
  <si>
    <t>«Աուդիովիզուալ լրագրողների ասոցիացիա» ՀԿ</t>
  </si>
  <si>
    <t>Դպրոցական երեխաներին սննդով ապահովում</t>
  </si>
  <si>
    <t>«Երևանի «Մխիթար Սեբաստացի» կրթահամալիր» ՊՈԱԿ</t>
  </si>
  <si>
    <t>Նախադպրոցական այլընտրանքային ծախսաարդյունավետ մոդելների ներդրում_x000D_</t>
  </si>
  <si>
    <t>Մանկապատանեկան և երիտասարդական կրթական ու կրթամշակութային միջոցառումների կազմակերպում</t>
  </si>
  <si>
    <t xml:space="preserve">Օտարերկրյա պետություններում հայերենի և հայագիտական առարկաների դասավանդում </t>
  </si>
  <si>
    <t xml:space="preserve">«Նորք» սոցիալական ծառայությունների տեխնոլոգիական և իրազեկման կենտրոն» հիմնադրամ </t>
  </si>
  <si>
    <t>Սպասարկման ծառայություններ</t>
  </si>
  <si>
    <t>Քո գիտությունը դպրոցում_x000D_</t>
  </si>
  <si>
    <t xml:space="preserve">Նախնական մասնագիտական (արհեստագործական) և միջին մասնագիտական կրթության և ուսուցման (ՄԿՈՒ) բարեփոխումներ </t>
  </si>
  <si>
    <t>2022 թվականին ՀՀ-ում կենսաբանության միջազգային օլիմպիադայի նախապատրաստում</t>
  </si>
  <si>
    <t xml:space="preserve">Օժանդակություն «Հայ-չինական բարեկամության դպրոց» հիմնադրամին </t>
  </si>
  <si>
    <t>Գրական տպագիր և էլեկտրոնային պարբերականներ</t>
  </si>
  <si>
    <t>Ճանապարհային ցանցի բարելավում</t>
  </si>
  <si>
    <t>Ավտոմոբիլային ճանապարհների ցանցի հսկողություն, ուսումնասիրություններ և փորձաքննություններ</t>
  </si>
  <si>
    <t xml:space="preserve"> Շարժական գույքի պահառության կազմակերպում</t>
  </si>
  <si>
    <t>«Հիդրոօդերևութաբանության և մոնիթորինգի կենտրոն» ՊՈԱԿ</t>
  </si>
  <si>
    <t xml:space="preserve"> Պետական աջակցություն Հայաստանի Հանրապետության գյուղատնտեսական ծրագրերի իրականացմանը</t>
  </si>
  <si>
    <t>«Գյուղատնտեսական ծառայությունների կենտրոն» ՊՈԱԿ</t>
  </si>
  <si>
    <t>Հայոց բանակի օրվան նվիրված տոնական միջոցառում</t>
  </si>
  <si>
    <t>Սարդարապատի հերոսամարտին և  հայոց պետականության վերականգնման օրվան նվիրված միջոցառում</t>
  </si>
  <si>
    <t>ՀՀ Անկախության օրվան նվիրված միջոցառում</t>
  </si>
  <si>
    <t>«Հայրենի եզերք» բարբառների մարզային փառատոն</t>
  </si>
  <si>
    <t>Ժողովրդական երգի տոն</t>
  </si>
  <si>
    <t>Հայաստանի Հանրապետության անկախության օրվան նվիրված միջոցառում</t>
  </si>
  <si>
    <t>«Սևան» երաժշտական փառատոն</t>
  </si>
  <si>
    <t>Ազգային նվագարանների, ժողովրդական երգի, պարի և ասմունքի Լոռի մարզային մրցույթ-փառատոն</t>
  </si>
  <si>
    <t>Պատանի երաժիշտ կատարողների և ստեղծագործողների փառատոն</t>
  </si>
  <si>
    <t>«Հոգևոր երգերի մարզային փառատոն»</t>
  </si>
  <si>
    <t>«Սյունիք-Վայոց Ձոր մշակութային կամուրջ»-միջոցառում</t>
  </si>
  <si>
    <t>«Մեր թոնրատան հացը» միջոցառում</t>
  </si>
  <si>
    <t>«Վարդավառ» զանգվածային միջոցառում</t>
  </si>
  <si>
    <t>ՀՀ կրթության, գիտության, մշակույթի և սպորտի  նախարարության գիտության կոմիտե</t>
  </si>
  <si>
    <t>«Շիրակի մարզի երեխայի և ընտանիքի աջակցության կենտրոն» ՊՈԱԿ</t>
  </si>
  <si>
    <t>«Սյունիքի մարզի երեխայի և ընտանիքի աջակցության կենտրոն» ՊՈԱԿ*</t>
  </si>
  <si>
    <t>Տարեցներին, հաշմանդամություն ունեցող անձանց ցերեկային խնամքի ծառայություններ (սննդի տրամադրման գծով)</t>
  </si>
  <si>
    <t xml:space="preserve">Տարեցների և հաշմանդամություն ունեցող  18 տարին լրացած անձանց շուրջօրյա խնամքի ծառայություններ՝ Լոռու մարզում </t>
  </si>
  <si>
    <t>Հայկական կարմիր խաչի ընկերություն</t>
  </si>
  <si>
    <t>Ստեղծագործական աշխատանքներ</t>
  </si>
  <si>
    <t>Թարգմանական աշխատանքներ</t>
  </si>
  <si>
    <t>Հայ գրականությունը թարգմանություններում</t>
  </si>
  <si>
    <t>«Եզդիների ազգային կոմիտե» ՀԿ</t>
  </si>
  <si>
    <t xml:space="preserve">«grqamol.am» </t>
  </si>
  <si>
    <t>«Գրաքամոլ հրատարակչություն» ՍՊԸ</t>
  </si>
  <si>
    <t>«Ակտուալ արվեստ» մշակութային ՀԿ</t>
  </si>
  <si>
    <t>«Եռանկյուն» սոցիալ-մշակութային ՀԿ</t>
  </si>
  <si>
    <t>«Էյ Էն Էմ» ՓԲԸ</t>
  </si>
  <si>
    <t>«Մշակութային նախագծերի կենտրոն» ՀԿ</t>
  </si>
  <si>
    <t>«Սյունյաց աշխարհ» ՍՊԸ</t>
  </si>
  <si>
    <t xml:space="preserve">«anmmedia.am» </t>
  </si>
  <si>
    <r>
      <t xml:space="preserve">«Էզդիխանա» </t>
    </r>
    <r>
      <rPr>
        <i/>
        <sz val="10"/>
        <rFont val="GHEA Grapalat"/>
        <family val="3"/>
      </rPr>
      <t>(եզդիերեն, հայերեն, ռուսերեն)</t>
    </r>
  </si>
  <si>
    <r>
      <t xml:space="preserve">«Զագրոս» </t>
    </r>
    <r>
      <rPr>
        <i/>
        <sz val="10"/>
        <rFont val="GHEA Grapalat"/>
        <family val="3"/>
      </rPr>
      <t>(քրդերեն, հայերեն)</t>
    </r>
  </si>
  <si>
    <t>«Հայաստանի Հանրապետության հաշմանդամային սպորտի ֆեդերացիա» ՀԿ</t>
  </si>
  <si>
    <t>«Հաշմանդամ անձանց սեղանի թենիսի հայկական ֆեդերացիա» ՀԿ</t>
  </si>
  <si>
    <t>Հայաստանի Հանրապետության հակադոպինգային ծրագրերի մշակում և իրականացում</t>
  </si>
  <si>
    <t>«Հակադոպինգային գործակալություն» ՊՈԱԿ</t>
  </si>
  <si>
    <t>Եվրոպայի երիտասարդական օլիմպիական փառատոներին մասնակցության ապահովում</t>
  </si>
  <si>
    <t>«Հայաստանի ազգային օլիմպիական կոմիտե» ՀԿ</t>
  </si>
  <si>
    <t>Մրցույթով ընտրված կազմակերպություններ</t>
  </si>
  <si>
    <t>Երիտասարդական կենտրոնների ստեղծում</t>
  </si>
  <si>
    <t xml:space="preserve"> Աջակցություն քաղաքական կուսակցություններին, հասարակական կազմակերպություններին և արհմիություններին</t>
  </si>
  <si>
    <t>«Հրապարակ մշակութային»</t>
  </si>
  <si>
    <t>«Սյունյաց երկիր մշակութային»</t>
  </si>
  <si>
    <t xml:space="preserve"> Նախնական (արհեստագործական) և միջին մասնագիտական կրթություն</t>
  </si>
  <si>
    <t>Միջին մասնագիտական կրթության որակի ապահովման ծառայություններ</t>
  </si>
  <si>
    <t>Բարձրագույն կրթության որակի ապահովման ծառայություններ</t>
  </si>
  <si>
    <t>Կրթության ոլորտում տեղեկատվական և հաղորդակցական տեխնոլոգիաների ներդրում</t>
  </si>
  <si>
    <t>Էլեկտրոնային կառավարում</t>
  </si>
  <si>
    <t>ՏՀՏ բովանդակություն և հեռավար ուսուցում</t>
  </si>
  <si>
    <t>ՏՀՏ ենթակառուցվածքների ապահովում և սպասարկում</t>
  </si>
  <si>
    <t xml:space="preserve">«Արմավիրի տարածքային մանկավարժահոգեբանական աջակցության կենտրոն» ՊՈԱԿ                                            </t>
  </si>
  <si>
    <t xml:space="preserve">«Վաղարշապատի տարածքային մանկավարժահոգեբանական աջակցության կենտրոն»  ՊՈԱԿ                                               </t>
  </si>
  <si>
    <t xml:space="preserve">«Շիրակի տարածքային մանկավարժահոգեբանական աջակցության կենտրոն» ՊՈԱԿ    </t>
  </si>
  <si>
    <t xml:space="preserve">«Արթիկի տարածքային մանկավարժահոգեբանական աջակցության կենտրոն» ՊՈԱԿ            </t>
  </si>
  <si>
    <t xml:space="preserve">«Աշտարակի տարածքային մանկավարժահոգեբանական աջակցության կենտրոն» ՊՈԱԿ            </t>
  </si>
  <si>
    <t xml:space="preserve">«Երևանի թիվ 1  տարածքային մանկավարժահոգեբանական աջակցության կենտրոն» ՊՈԱԿ            </t>
  </si>
  <si>
    <t xml:space="preserve">«Երևանի թիվ 2  տարածքային մանկավարժահոգեբանական աջակցության կենտրոն» ՊՈԱԿ            </t>
  </si>
  <si>
    <t xml:space="preserve">«Երևանի թիվ 3  տարածքային մանկավարժահոգեբանական աջակցության կենտրոն» ՊՈԱԿ            </t>
  </si>
  <si>
    <t xml:space="preserve">«Երևանի թիվ 4  տարածքային մանկավարժահոգեբանական աջակցության կենտրոն» ՊՈԱԿ            </t>
  </si>
  <si>
    <t xml:space="preserve">«Գեղարքունիքի տարածքային մանկավարժահոգեբանական աջակցության կենտրոն» ՊՈԱԿ            </t>
  </si>
  <si>
    <t xml:space="preserve">«Կոտայքի տարածքային մանկավարժահոգեբանական աջակցության կենտրոն» ՊՈԱԿ            </t>
  </si>
  <si>
    <t xml:space="preserve">«Հայաստանի ազգային կինոկենտրոն» ՊՈԱԿ 
«Փաստավավերագրական ֆիլմերի «Հայկ» կինոստուդիա» ՊՈԱԿ </t>
  </si>
  <si>
    <t>Աջակցություն նոր ցուցադրությունների և ցուցահանդեսների կազմակերպմանը, միջոցառումների իրականացմանը, կադրերի վերապատրաստում</t>
  </si>
  <si>
    <t>«Միր» միջպետական հեռուստառադիոընկերության ՀՀ մասնաբաժնի վճար</t>
  </si>
  <si>
    <t>Աջակցություն հասարակական կազմակերպություններին</t>
  </si>
  <si>
    <t>Ավիացիայի բնագավառում վերահսկողության և կանոնակարգման ապահովում</t>
  </si>
  <si>
    <t xml:space="preserve"> ՀՀ տարածքային կառավարման և ենթակառուցվածքների նախարարության քաղաքացիական ավիացիայի կոմիտե</t>
  </si>
  <si>
    <t>«Ավիաուսումնական կենտրոն» ՓԲԸ</t>
  </si>
  <si>
    <t>«ՀՀ վետերանների միավորում» հասարակական կազմակերպություն</t>
  </si>
  <si>
    <t>Գեղանկարչության մարզային  երիտասարդական ցուցահանդես</t>
  </si>
  <si>
    <t>Հայոց բանակի 30-ամյակին նվիրված  մարզային տոնական միջոցառում</t>
  </si>
  <si>
    <t>Աշուղական երգի մարզային մրցույթ-փառատոն, նվիրված Սայաթ -Նովայի  ծննդյան 300-ամյակին</t>
  </si>
  <si>
    <t>Հայոց բանակի 30-ամյակին նվիրված միջոցառում</t>
  </si>
  <si>
    <t>Երիտասարդ նկարիչների ցուցահանդես-փառատոն</t>
  </si>
  <si>
    <t>Դասական երաժշտության օր</t>
  </si>
  <si>
    <t xml:space="preserve">«Երիտասարդ նկարիչների պլեներ» </t>
  </si>
  <si>
    <t>Դասական երաժշտության մարզային փառատոն</t>
  </si>
  <si>
    <t>Բերքի տոն</t>
  </si>
  <si>
    <t>Հուշ երեկո նվիրված արցախյան պատերազմում զոհվածների հիշատակին</t>
  </si>
  <si>
    <t>«Սյունիքյան մշակութային շրջագայություն» միջոցառում</t>
  </si>
  <si>
    <t>Մշակութային երկխոսություն</t>
  </si>
  <si>
    <t>«Պարի թևերով» պարարվեստի մարզային փառատոն</t>
  </si>
  <si>
    <t>Մայիսյան հաղթանակներին  նվիրված մշակութային միջոցառում</t>
  </si>
  <si>
    <t>Ազգագրական պարերի մարզային միջոցառում</t>
  </si>
  <si>
    <t>Վարդավառ</t>
  </si>
  <si>
    <t xml:space="preserve">ՀՀ  անկախության  օրվան նվիրված տոնական միջոցառում  </t>
  </si>
  <si>
    <t xml:space="preserve">ՈՒսուցչի միջազգային  օրվան նվիրված տոնական միջոցառում  </t>
  </si>
  <si>
    <t>Գեղարվեստի, արվեստի և հանրա-կրթական դպրոցների սաների ձեռքի աշխատանքների փառատոն</t>
  </si>
  <si>
    <t>«Կոտայք 2022» մշակութային մարզային փառատոն</t>
  </si>
  <si>
    <t>«ՀՀ 2022 թվականի պետական բյուջեի մասին» ՀՀ օրենքով նախատեսված այն ծրագրերի միջոցառումների ցանկը, որոնց գծով հատկացումները տնտեսվարող սուբյեկտներին տրամադրվելու են դրամաշնորհների տեսքով</t>
  </si>
  <si>
    <t>«Ճանապարհային դեպարտամենտ» հիմնադրամ</t>
  </si>
  <si>
    <t>Պետական աջակցություն Հայաստանի Հանրապետությունում ներդրումային ծրագրերի խթանմանը, իրականացմանը և հետներդրումային սպասարկմանը</t>
  </si>
  <si>
    <t>«Ներդրումների աջակցման կենտրոն» հիմնադրամ</t>
  </si>
  <si>
    <t>«Գյուղատնտեսական հետազոտությունների և հավաստագրման կենտրոն» ՊՈԱԿ</t>
  </si>
  <si>
    <t>Հայաստանի Հանրապետությունում ինտենսիվ այգեգործության զարգացման նպատակով ծախսերի փոխհատուցում</t>
  </si>
  <si>
    <t xml:space="preserve"> Տեսչական վերահսկողության ծրագիր</t>
  </si>
  <si>
    <t>Տեսչական վերահսկողության շրջանակում սննդամթերքի լաբորատոր հետազոտություն</t>
  </si>
  <si>
    <t xml:space="preserve"> «Նաիրիտ գործարան» ՓԲԸ</t>
  </si>
  <si>
    <t>Սոցիալական ապահովություն</t>
  </si>
  <si>
    <t>Աջակցություն «ՀՀ վետերանների միավորում» հասարակական կազմակերպությանը</t>
  </si>
  <si>
    <t>«Բնակարան երիտասարդներին» վերաֆինանսավորում իրականացնող վարկային կազմակերպություն» ՓԲԸ</t>
  </si>
  <si>
    <t>ՀՀ տարվա երիտասարդական մայրաքաղաք</t>
  </si>
  <si>
    <t>«Հայաստանի գեղասահքի ֆեդերացիա» ՀԿ</t>
  </si>
  <si>
    <t xml:space="preserve"> «Հաշմանդամային սպորտի հայկական ազգային ֆեդերացիա» ՀԿ</t>
  </si>
  <si>
    <t xml:space="preserve">«Ռաֆտինգի հայկական ազգային ֆեդերացիա» ՀԿ </t>
  </si>
  <si>
    <t>Ձմեռային օլիմպիական խաղերին Հայաստանի մարզական պատվիրակության մասնակցության ապահովում</t>
  </si>
  <si>
    <t>«Հայաստանի սեղանի թենիսի ֆեդերացիա» ՀԿ, «Հայաստանի աթլետիկայի ֆեդերացիա» ՀԿ, «Հայաստանի ձյուդոյի ֆեդերացիա» ՀԿ, «Հայաստանի հեծանվային մարզաձևի ֆեդերացիա» ՀԿ, «Հայաստանի Հանրապետության ըմբշամարտի ֆեդերացիա» ՀԿ</t>
  </si>
  <si>
    <t>ՀՀ հավաքական թիմերի մարզիկների արդյունավետության բարձրացում</t>
  </si>
  <si>
    <t>Կինոարվեստի նախագծեր</t>
  </si>
  <si>
    <t>«Հայաստանի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««Հրազդանի երկրագիտական թանգարան» ՊՈԱԿ, «Օրբելի եղբայրների տուն-թանգարան» ՊՈԱԿ, «Ն.Ադոնցի անվան Սիսիանի պատմության թանգարան» ՊՈԱԿ, «Պատմամշակութային արգելոց-թանգարանների և պատմական միջավայրի պահպանության ծառայություն» ՊՈԱԿ, «Կոմիտասի թանգարան-ինստիտուտ» ՊՈԱԿ, «Խ. Աբովյանի տուն-թանգարան» ՊՈԱԿ, «Սարդարապատի հերոսամարտի հուշահամալիր, Հայոց ազգագրության և ազատագրական պայքարի պատմության ազգային թանգարան» ՊՈԱԿ</t>
  </si>
  <si>
    <t>Երիտասարդների համար երիտասարդական աշխատանքի և կամավորության խթանում</t>
  </si>
  <si>
    <t>«Սոցիալական ձեռնարկատիրությունը` որպես երիտասարդության առաջընթացի, երիտասարդների շրջանում գործարարության, սոցիալիզացիայի, առաջնորդության (այդ թվում՝ երիտասարդ կանանց) խթանման մեխանիզմ» ծրագրի իրականացում</t>
  </si>
  <si>
    <t>Երիտասարդության ֆինանսական գրագիտության բարձրացում՝ տեղեկատվության բարձրացման, կրթական ռեսուրսների հասանելիության բարձրացման, համանման կրթական նախաձեռնությունների խրախուսման, հարթակների զարգացման (գործընթացում սոցիալական նորարարության խթանման, ինչպես օրինակ Ֆինանսական գրագիտությունը զարգացնող առցանց խաղի մշակումը և այլն) և այլ միջոցներով, ինչպես նաև՝ կոռուպցիայի վերաբերյալ դասընթացների կազմակերպում</t>
  </si>
  <si>
    <t>ՀՀ երիտասարդական պետական քաղաքականության ռազմավարության մոնիթորինգի կարգի և դրամաշնորհային ծրագրերի որակի ցուցիչների մշակում</t>
  </si>
  <si>
    <t>Երիտասարդության շրջանում բնակչության պաշտպանության  և աղետների ռիսկի կառավարման կարողությունների զարգացում, առկա հնարավորությունների վերաբերյալ տեղեկատվության տարածում, առաջին օգնության ցուցաբերման հմտությունների վերաբերյալ գործնական և տեսական դասընթացների և վարժանքների կազմակերպում և համանման նախաձեռնությունների խրախուսում</t>
  </si>
  <si>
    <t>Հայրենաճանաչությանը միտված նախաձեռնությունների  (այդ թվում արշավների, գիտաժողովների, օլիմպիադաների և այլն) խթանում՝ այդ թվում նաև Սփյուռքի և Արցախի երիտասարդների ակտիվ ներգրավմամբ</t>
  </si>
  <si>
    <t>Տեղական մակարդակում որոշումների կայացմանը երիտասարդների ներգրավման ուղեցույցի և մեթոդական նյութերի կազմում՝ ներառելով կրկնօրինակելի մոդելներ և Հայաստանում հաջողությամբ կիրառված իրական օրինակներ</t>
  </si>
  <si>
    <t>Մարզաբնակ երիտասարդների կարողությունների զարգացում՝ ուղղված մեդիագրագիտությանը, թվային գրագիտությանը և կիբեռգրագիտությանը</t>
  </si>
  <si>
    <t>Երիտասարդների շրջանում առողջ ապրելակերպի (առողջ և անվտանգ սննդի օգտագործումը, ֆիզիկական ակտիվությունը, անվտանգ վարքագծի պահպանումը, վնասվածքների կանխարգելումը, ծխախոտի, ալկոհոլի, թմրանյութերի օգտագործումից զերծ մնալը) խթանմանն ուղղված միջոցառումների կազմակերպում և համանման նախաձեռնությունների խրախուսում</t>
  </si>
  <si>
    <t>Ոչ ֆորմալ կրթական գործիքակազմով մասնագիտական վերապատրաստման հնարավորությունների, մասնագիտական կողմնորոշման ծրագրերի մասին երիտասարդների (այդ թվում՝ արցախյան վերջին պատերազմի մասնակիցների, պատերազմից ներազդված հասարակության այլ շերտերի երիտասարդների) իրազեկության և ներգրավվածության բարձրացման դասընթացների կազմակերպում</t>
  </si>
  <si>
    <t>Արտեմ Հարությունյան «Հայոց հողի ծածկագիր տեսիլքներ» (բանաստեղծություններ)</t>
  </si>
  <si>
    <t>Աննա Դավթյան «Պատմվածքների ժողովածու»</t>
  </si>
  <si>
    <t>Գուրգեն Խանջյան «Ելումուտ-պատերազմ» (վեպ)</t>
  </si>
  <si>
    <t>Սուսաննա Հարությունյան «Անտառի մեղավոր անցյալը» (պատմվածքներ, վիպակներ)</t>
  </si>
  <si>
    <t>Գևորգ Տեր-Գաբրիելյան «Թալինթ Պֆեստ» (վեպ)</t>
  </si>
  <si>
    <t>Գարիկ Հովհաննիսյան «Կաղ Վկա» (վեպ)</t>
  </si>
  <si>
    <t>Դիանա Համբարձումյան «Մեղր ու լեղի աշխարհ» (վեպ)</t>
  </si>
  <si>
    <t xml:space="preserve">Հովհաննես Հովակիմյան «Մենք՝ Արմեններս» (վեպ) </t>
  </si>
  <si>
    <t>Գևորգ Սահակյան «Ալ մոնումենտ կամ մեծ մութը» (վեպ)</t>
  </si>
  <si>
    <t>Հայկ Հարությունյան «Վիկտոր Համբարձումյան» (վեպ)</t>
  </si>
  <si>
    <t>Լիլիթ Սիմոնյան «Գարնանային տոներ» («Տոմարային ծիսաշար», հատոր երրորդ)</t>
  </si>
  <si>
    <t>Դավիթ Մոսինյան «Նիկողոս Սարաֆեանը՝ արձակագիր»</t>
  </si>
  <si>
    <t>Աելիտա Դոլուխանյան «Վարք մեծաց. Նիկողայոս Ադոնց»</t>
  </si>
  <si>
    <t>Աշոտ Ալեքսանյան Ռոբերտ Մուզիլ. «Մարդն առանց հատկությունների», գիրք 2-ի մաս 3 և 4 (գերմաներենից)</t>
  </si>
  <si>
    <t>Ալեքսանդր Թոփչյան «Բանկ Օտոման» (մակեդոներեն)</t>
  </si>
  <si>
    <t>Սլավի-Ավիկ Հարությունյան «Խաղաղ օրեր» (կատալաներեն)</t>
  </si>
  <si>
    <t>Մկրտիչ Սարգսյան «Քաջ Նազար» (սերբերեն)</t>
  </si>
  <si>
    <t>Գրիգոր Շաշիկյան «Հիսուսի կատուն» (մակեդոներեն)</t>
  </si>
  <si>
    <t>Գրիգոր Շաշիկյան «Հիսուսի կատուն» (ռումիներեն)</t>
  </si>
  <si>
    <t>Գուրգեն Խանջյան «Ենոքի աչքը» (ռումիներեն)</t>
  </si>
  <si>
    <t>Հովիկ Աֆյան  «Կարմիր» (ռումիներեն)</t>
  </si>
  <si>
    <t>Գուրգեն Մահարի «Այրվող այգեստաններ» (ռումիներեն)</t>
  </si>
  <si>
    <t>Նիկոլ Փաշինյան «Երկրի հակառակ կողմը» (ալբաներեն)</t>
  </si>
  <si>
    <t>Սուսաննա Հարությունյան «Ագռավները Նոյից առաջ» (արաբերեն)</t>
  </si>
  <si>
    <t>«Դավթի Վահան» (եբայերեն, ռուսերեն)</t>
  </si>
  <si>
    <t>«Հայաստանի հրեական համայնք» ՀԿ</t>
  </si>
  <si>
    <t xml:space="preserve">«art365.am» </t>
  </si>
  <si>
    <t>«Խաչատուր Աբովյանի տուն-թանգարան» ՊՈԱԿ</t>
  </si>
  <si>
    <t xml:space="preserve"> Գրականության հրատարակում</t>
  </si>
  <si>
    <t>Թատերարվեստի նախագծեր</t>
  </si>
  <si>
    <t>«Ա. Սպենդիարյանի անվան օպերայի և բալետի ազգային ակադեմիական թատրոն» ՊՈԱԿ, «Գ. Սունդուկյանի անվան ազգային ակադեմիական թատրոն» ՊՈԱԿ, «Հ.Պարոնյանի անվան երաժշտական կոմեդիայի պետական թատրոն» ՊՈԱԿ, «Կ. Ստանիսլավսկու անվան պետական ռուսական դրամատիկական թատրոն» ՊՈԱԿ, «Գյումրու Վ.Աճեմյանի անվան պետական դրամատիկական թատրոն» ՊՈԱԿ, «Վանաձորի Հ.Աբելյանի անվան պետական դրամատիկական թատրոն» ՊՈԱԿ, «Երևանի Հ.Թումանյանի անվան պետական տիկնիկային թատրոն» ՊՈԱԿ,  «Երևանի խամաճիկների պետական թատրոն» ՊՈԱԿ, «Երևանի կամերային պետական թատրոն» ՊՈԱԿ, «Արմեն Մազմանյանի անվան բեմարվեստի ազգային փորձարարական «Գոյ» կենտրոն» ՊՈԱԿ, «Երևանի մնջախաղի պետական թատրոն» ՊՈԱԿ, «Խորեոգրաֆիայի պետական թատրոն» ՊՈԱԿ, «Արտաշատի Ա.Խարազյանի անվան պետական դրամատիկական թատրոն» ՊՈԱԿ, «Սոս Սարգսյանի անվան համազգային թատրոն» ՊՈԱԿ, «Գորիսի Վ.Վաղարշյանի անվ.պետական դրամատիկական թատրոն» ՊՈԱԿ</t>
  </si>
  <si>
    <t>Երաժշտարվեստի նախագծեր</t>
  </si>
  <si>
    <t>«Կոմիտաս» միջազգային գիտաժողով-փառատոն</t>
  </si>
  <si>
    <t>«Հայաստանի ազգային ֆիլհարմոնիկ նվագախումբ» ՊՈԱԿ, «Հայաստանի պետական սիմֆոնիկ նվագախումբ» ՊՈԱԿ, «Կամերային երաժշտության ազգային կենտրոն» ՊՈԱԿ, «Հայաստանի պետական ֆիլհարմոնիա» ՊՈԱԿ, «Թ.Ալթունյանի անվան երգի-պարի պետական համույթ» ՊՈԱԿ,  «Հայաստանի պարի պետական անսամբլ» ՊՈԱԿ, «Հայաստանի պարարվեստի «Բարեկամություն» պետական համույթ» ՊՈԱԿ, «Հայաստանի էստրադային ջազ նվագախումբ» ՊՈԱԿ, «Հայաստանի երգի պետական թատրոն» ՊՈԱԿ, «Կոմիտասի անվան ազգային քառյակ» ՊՈԱԿ, «Հայաստանի պետական ազգային ակադեմիական երգչախումբ» ՊՈԱԿ</t>
  </si>
  <si>
    <t>Պարարվեստի նախագծեր</t>
  </si>
  <si>
    <t xml:space="preserve">«Զարկ ֆեստ»  (Յարխուշտա) փառատոն </t>
  </si>
  <si>
    <t>«Թ. Ալթունյանի անվան երգի-պարի պետական համույթ» ՊՈԱԿ</t>
  </si>
  <si>
    <t>Պարի միջազգային  նախագծերին կոլեկտիվների մասնակցություն</t>
  </si>
  <si>
    <t>«Հայաստանի պարի պետական անսամբլ» ՊՈԱԿ,
«Թ.Ալթունյանի անվան երգի-պարի պետական համույթ» ՊՈԱԿ, 
«Հայաստանի պարարվեստի «Բարեկամություն» պետական համույթ» ՊՈԱԿ</t>
  </si>
  <si>
    <t>Կերպարվեստի նախագծեր</t>
  </si>
  <si>
    <t xml:space="preserve">«Հայաստանի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«Հրազդանի երկրագիտական թանգարան» ՊՈԱԿ, «Օրբելի եղբայրների տուն-թանգարան» ՊՈԱԿ, «Ն.Ադոնցի անվան Սիսիանի պատմության թանգարան» ՊՈԱԿ, «Պատմամշակութային արգելոց-թանգարանների և պատմական միջավայրի պահպանության ծառայություն» ՊՈԱԿ, «Կոմիտասի թանգարան-ինստիտուտ» ՊՈԱԿ, «Խ.Աբովյանի տուն-թանգարան» ՊՈԱԿ, «Սարդարապատի հերոսամարտի հուշահամալիր, Հայոց ազգագրության և ազատագրական պայքարի պատմության ազգային թանգարան» ՊՈԱԿ </t>
  </si>
  <si>
    <t>Աջակցություն կրթամշակութային նախագծերին</t>
  </si>
  <si>
    <t>«Դասարան+Դասական» ստեղծագործական կրթական ծրագիր</t>
  </si>
  <si>
    <t>«Գ․Սունդուկյանի անվան ազգային ակադեմիական թատրոն» ՊՈԱԿ</t>
  </si>
  <si>
    <t>«Երևանի և մարզերի երաժշտական, արվեստի և գեղարվեստի դպրոցների փոխգործակցության «Քույր դպրոցներ»  կրթական նպատակային ծրագիր</t>
  </si>
  <si>
    <t>«Երևանի Ալ. Հեքիմյանի անվան երաժշտական դպրոց» ՀՈԱԿ</t>
  </si>
  <si>
    <t>«Վարպետության դաս.Մեկնարկ» կրթամշակութային ծրագիր</t>
  </si>
  <si>
    <t>«Հարմոնիում»  ՀԿ</t>
  </si>
  <si>
    <t>«ՀՀ երաժշտական և արվեստի դպրոցների համար ուսումնամեթոդական գրականություն» ծրագիր</t>
  </si>
  <si>
    <t>«ԴասԱրվեստ» կրթամշակութային ծրագիր</t>
  </si>
  <si>
    <t>«Զարդագիր» կրթական ծրագիր</t>
  </si>
  <si>
    <t>«Օրացույց. Գիտաստեղծագործական նախաձեռնությունների միավորում» ՀԿ</t>
  </si>
  <si>
    <t>Բաժանորդային համակարգի ծրագիր</t>
  </si>
  <si>
    <t>«Հայաստանի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տուն-թանգարան»,«Սարդարապատի հերոսամարտի հուշահամալիր, Հայոց ազգագրության և ազատագրական պայքարի պատմության ազգային թանգարան» ,  «Ստեփանավանի մշակույթի և ժամանցի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թատրոն»,«Կոմիտասի անվան ազգային քառյակ», «Հայաստանի պետական ազգային ակադեմիական երգչախումբ» ՊՈԱԿ-ներ</t>
  </si>
  <si>
    <t>Աջակցություն հոբելյանական նախագծերին</t>
  </si>
  <si>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«Կոմիտասի անվան ազգային քառյակ», «Հայաստանի պետական ազգային ակադեմիական երգչախումբ» ,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</si>
  <si>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Աջակցություն պետական և ազգային տոներին նվիրված նախագծերին</t>
  </si>
  <si>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</si>
  <si>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«Հայաստանի ազգային գրադարան», «Խնկո-Ապոր անվան ազգային մանկական գրադարան»,
«Վ.Պետրոսյանի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</si>
  <si>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ԱՊՀ երկրների միջազգային համաժողով «ՍոլիդԱրտ. Ժամանակակից արվեստը և պետական կառավարումը»</t>
  </si>
  <si>
    <t xml:space="preserve">Հայաստանի ճարտարապետական հնագիտության և պատմական բնակավայրերի թանգարանացման միջազգային ամառային դպրոց </t>
  </si>
  <si>
    <t>«Ազգային ստեղծարար միավորում» ՀԿ</t>
  </si>
  <si>
    <t xml:space="preserve"> Աջակցություն այլ մշակութային  միջոցառումների և ծրագրերի իրականացմանը, այդ թվում՝ </t>
  </si>
  <si>
    <t>«Հայաստանի ազգային գրադարան», «Խնկո-Ապոր անվան ազգային մանկական գրադարան»,
«Վ.Պետրոսյանի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</si>
  <si>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«Կառավարման ժամանակակից համակարգերի ներդրում» դասընթացներ</t>
  </si>
  <si>
    <t>Մշակութային հեռուստանախագծեր</t>
  </si>
  <si>
    <t>Աջակցություն ներառական նախագծերին  ժամանակակից արվեստի ոլորտում</t>
  </si>
  <si>
    <t>Ներառական նախագծեր ժամանակակից արվեստի ոլորտում</t>
  </si>
  <si>
    <t>«Կողք-կողքի» ներառական երաժշտական արտ միջազգային փառատոն</t>
  </si>
  <si>
    <t>«Կողք-կողքի» ներառական կրթամշակութային ՀԿ</t>
  </si>
  <si>
    <t xml:space="preserve">«Ֆրեսկո» արդի արվեստի և հոգևոր ֆիլմերի միջազգային ներառական փառատոն </t>
  </si>
  <si>
    <t>«Երեխաների հատուկ ստեղծագործական կենտրոն» ՊՈԱԿ</t>
  </si>
  <si>
    <t>«Գ. Սունդուկյանի անվան ազգային ակադեմիական թատրոն» ՊՈԱԿ</t>
  </si>
  <si>
    <t>Պետական աջակցություն ազգային փոքրամասնությունների հասարակական կազմակերպություններին</t>
  </si>
  <si>
    <t>«Աշխատանքային ռեզերվներ» մարզական ՀԿ</t>
  </si>
  <si>
    <t xml:space="preserve">Դպրոցականների ամառային հանգստի կազմակերպում և տրանսպորտային ծախսերի փոխհատուցում </t>
  </si>
  <si>
    <t>«Գիմնազիադա» համաշխարհային խաղերի մասնակցություն</t>
  </si>
  <si>
    <t>«Դպրոցականների միջազգային մարզական ֆեդերացիա» ՀԿ</t>
  </si>
  <si>
    <t>Համաշխարհային ունիվերսիադային Հայաստանի ուսանողական մարզական պատվիրակության մասնակցության ապահովում</t>
  </si>
  <si>
    <t>ՀՀ հավաքական թիմերի մարզիկների ֆունկցիոնալ վիճակի արդյունավետության բարձրացման նպատակով վիտամինիզացիայի և չարգելված սպորտային հավելյալ սնունդով ապահովում</t>
  </si>
  <si>
    <t>«Զեյթուն ուսանողական ավան» հիմնադրամ</t>
  </si>
  <si>
    <t>Երևանում բարձրագույն կրթության հասանելիության ապահովում մարզաբնակ ուսանողներին, կեցության վարձավճարի փոխհատուցում մարզաբնակ և օտարերկրյա ուսանողներին</t>
  </si>
  <si>
    <t>Թրաֆիքինգի ռիսկերի մասին երիտասարդների իրազեկում</t>
  </si>
  <si>
    <t>Հայաստանի Հանրապետությունում մարդկանց շահագործման երևույթի և դրա դեմ պայքարն արծարծող լրագրողական մրցույթի կազմակերպում</t>
  </si>
  <si>
    <t>«Հ. Իգիթյանի անվան գեղագիտության ազգային կենտրոն» ՊՓԲԸ</t>
  </si>
  <si>
    <t>«Դեղերի և բժշկական պարագաների ապահովման ազգային կենտրոն» ՊՈԱԿ</t>
  </si>
  <si>
    <t>«Աշխատանքի և սոցիալական հետազոտությունների ազգային ինստիտուտ» ՊՈԱԿ</t>
  </si>
  <si>
    <t>ՀՀ աշխատանքի և սոցիալական հարցերի նախարարության միասնական սոցիալական ծառայություն</t>
  </si>
  <si>
    <t>Հաշմանդամություն ունեցող անձանց սոցիալ- վերականգնողական ծառայություններ ցերեկային կենտրոնում</t>
  </si>
  <si>
    <t xml:space="preserve">Հաշմանդամություն ունեցող անձանց շուրջօրյա  խնամքի  ծառայություներ համայնքահենք փոքր խմբային տներում  </t>
  </si>
  <si>
    <t>«Հայաստանի Հանրապետության Վարչապետի գավաթ» սիրողական խճուղային հեծանվավազքի մրցաշարի անցկացում</t>
  </si>
  <si>
    <t>«Հայաստանի Հանրապետության Վարչապետի գավաթ» սիրողական կրոսավազքի մրցաշարի անցկացում</t>
  </si>
  <si>
    <t>«Անպարտ հայ զինվոր» խորագրով մշակութային միջոցառում</t>
  </si>
  <si>
    <r>
      <t>«Հայ ժողովրդական երգարվեստ և պարարվեստ» մշակութային միջոցառում</t>
    </r>
    <r>
      <rPr>
        <b/>
        <sz val="12"/>
        <color theme="1"/>
        <rFont val="GHEA Grapalat"/>
        <family val="3"/>
      </rPr>
      <t xml:space="preserve"> </t>
    </r>
  </si>
  <si>
    <t>«ՀՀ Անկախության օր» տոնակատարություն-միջոցառում</t>
  </si>
  <si>
    <t xml:space="preserve">Ուսումնական վարկերի տոկոսավճարների մասնակի փոխհատուցում </t>
  </si>
  <si>
    <t xml:space="preserve">«Հայաստանի պաուերլիֆտինգի ֆեդերացիա» ՀԿ </t>
  </si>
  <si>
    <t xml:space="preserve">«Հայաստանի  ժամանակակից հնգամարտի ազգային ֆեդերացիա» ՀԿ </t>
  </si>
  <si>
    <t>ՀՀ վարչապետի աշխատակազմի ղեկավարի հրամանի համաձայն ընտրված հասարակական կազմակերպություններ</t>
  </si>
  <si>
    <t>ՀՀ առողջապահության նախարարի հրամանով ընտրված բժշկական կազմակերպություններ</t>
  </si>
  <si>
    <t>«Հայաստանի Հանրապետության Վարչապետի գավաթ» սիրողական լողի մրցաշարի անցկացում</t>
  </si>
  <si>
    <t>«Հայաստանի Հանրապետության Վարչապետի գավաթ» սիրողական սեղանի թենիսի մրցաշարի անցկացում</t>
  </si>
  <si>
    <t>«Հայաստանի ֆիզիկական կուլտուրայի և սպորտի պետական ինստիտուտ» հիմնադրամ</t>
  </si>
  <si>
    <t>Ոչ նյութական մշակութային ժառանգության պահպանում, ժողովրդական ստեղծագործության և արհեստագործության զարգացում, փառատոների կազմակերպում</t>
  </si>
  <si>
    <t>«Երեխաների հատուկ ստեղծագոր ծական կենտրոն» ՊՈԱԿ</t>
  </si>
  <si>
    <t>«Կրթության զարգացման նորարարական ազգային կենտրոն» հիմնադրամ</t>
  </si>
  <si>
    <t>Մշակութային կրթության աջակցության հիմնադրամ</t>
  </si>
  <si>
    <t>«Հարմոնիում» երաժշտական զարգացման կենտրոն» ՀԿ</t>
  </si>
  <si>
    <t>Ատեստավորման նոր համակարգի ներդրում՝ ուղղված ուսուցիչների որակի բարձրացմանը</t>
  </si>
  <si>
    <t>Սոցիալական որոշ խմբերի 1.5-5 տարեկան երեխաների նախադպրոցական կրթության ապահովում</t>
  </si>
  <si>
    <t>XI միջազգային համաժողով «Հիշողության կերպարանքներ․ ձեռագիր և տպագիր գրավոր ժառանգության պահպանման ու վերականգնման նորագույն տեխնոլոգիաները»</t>
  </si>
  <si>
    <t>«Ծաղկունք բաց դպրոց» հիմնադրամ</t>
  </si>
  <si>
    <t>Նախադպրոցական ծառայություններ ստացող երեխաներ</t>
  </si>
  <si>
    <t>Հավելված N --------</t>
  </si>
  <si>
    <t>Աղյուսակ N --------</t>
  </si>
  <si>
    <t>«ՀՀ 2022 թվականի պետական բյուջեի մասին» ՀՀ օրենքով նախատեսված գիտական և գիտատեխնիկական գործունեության ծրագրերի միջոցառումների ցանկը, որոնց գծով հատկացումները տնտեսվարող սուբյեկտներին տրամադրվելու են դրամաշնորհների տեսքով</t>
  </si>
  <si>
    <t>Գերատեսչական  պատկանելություն</t>
  </si>
  <si>
    <t>ՀՀ կրթության, գիտության, մշակույթի և սպորտի նախարարություն</t>
  </si>
  <si>
    <t xml:space="preserve">Գիտական կազմակերպությունների և բուհերի գիտական ստորաբաժանումների  զարգացում, ծրագրերի իրականացում, գիտական սարքավորումների արդիականացում, միջազգային համագործակցության աջակցություն </t>
  </si>
  <si>
    <t xml:space="preserve"> ՀՀ կրթության, գիտության, մշակույթի և սպորտի նախարարության  գիտության  կոմիտե- ընդամենը</t>
  </si>
  <si>
    <t xml:space="preserve">Ենթակառուցվածքի պահպանում ու զարգացում </t>
  </si>
  <si>
    <t>ՀՀ ԳԱԱ «Մաթեմատիկայի ինստիտուտ» ՊՈԱԿ</t>
  </si>
  <si>
    <t>«ՀՀ գիտությունների ազգային ակադեմիա» ՈԱԿ</t>
  </si>
  <si>
    <t>ՀՀ ԳԱԱ «Մեխանիկայի ինստիտուտ» ՊՈԱԿ</t>
  </si>
  <si>
    <t>ՀՀ ԳԱԱ «Ինֆորմատիկայի  և ավտոմատացման պրոբլեմների ինստիտուտ» ՊՈԱԿ</t>
  </si>
  <si>
    <t>ՀՀ ԳԱԱ «Ֆիզիկական հետազոտությունների  ինստիտուտ» ՊՈԱԿ</t>
  </si>
  <si>
    <t>ՀՀ ԳԱԱ «Ռադիոֆիզիկայի  և էլեկտրոնիկայի ինստիտուտ» ՊՈԱԿ</t>
  </si>
  <si>
    <t>ՀՀ ԳԱԱ «Ֆիզիկայի կիրառական պրոբլեմների ինստիտուտ» ՊՈԱԿ</t>
  </si>
  <si>
    <t>ՀՀ ԳԱԱ «Երկրաբանական  գիտությունների  ինստիտուտ» ՊՈԱԿ</t>
  </si>
  <si>
    <t>ՀՀ ԳԱԱ «Ա.Նազարովի անվան երկրաֆիզիկայի և ինժեներային սեյսմբանության ինստիտուտ» ՊՈԱԿ</t>
  </si>
  <si>
    <t>ՀՀ ԳԱԱ  «Ա.Նալբանդյանի անվան քիմիական ֆիզիկայի ինստիտուտ» ՊՈԱԿ</t>
  </si>
  <si>
    <t>ՀՀ ԳԱԱ «Օրգանական և դեղագործական քիմիայի գիտատեխնոլոգիական կենտրոն» ՊՈԱԿ</t>
  </si>
  <si>
    <t>ՀՀ ԳԱԱ «Ընդհանուր և անօրգանական քիմիայի ինստիտուտ» ՊՈԱԿ</t>
  </si>
  <si>
    <t>ՀՀ ԳԱԱ «Գ.Դավթյանի անվան հիդրոպոնիկայի պրոբլեմների ինստիտուտ» ՊՈԱԿ</t>
  </si>
  <si>
    <t>ՀՀ ԳԱԱ «Ա. Թախտաջյանի անվան բուսաբանության ինստիտուտ» ՊՈԱԿ</t>
  </si>
  <si>
    <t>ՀՀ ԳԱԱ «Կենդանաբանության և հիդրոէկոլոգիայի գիտական կենտրոն» ՊՈԱԿ</t>
  </si>
  <si>
    <t>ՀՀ ԳԱԱ «Հ. Բունիաթյանի անվան կենսաքիմիայի  ինստիտուտ» ՊՈԱԿ</t>
  </si>
  <si>
    <t>ՀՀ ԳԱԱ «Լ. Օրբելու անվան ֆիզիոլոգիայի ինստիտուտ» ՊՈԱԿ</t>
  </si>
  <si>
    <t>ՀՀ ԳԱԱ «Մոլեկուլային կենսաբանության ինստիտուտ» ՊՈԱԿ</t>
  </si>
  <si>
    <t>ՀՀ ԳԱԱ «Էկոլոգանոոսֆերային հետազոտությունների կենտրոն» ՊՈԱԿ</t>
  </si>
  <si>
    <t>ՀՀ ԳԱԱ «Պատմության ինստիտուտ» ՊՈԱԿ</t>
  </si>
  <si>
    <t>ՀՀ ԳԱԱ «Արևելագիտության ինստիտուտ» ՊՈԱԿ</t>
  </si>
  <si>
    <t>ՀՀ ԳԱԱ «Հնագիտության և ազգագրության ինստիտուտ» ՊՈԱԿ</t>
  </si>
  <si>
    <t>ՀՀ ԳԱԱ «Շիրակի հայագիտական հետազոտությունների կենտրոն» ՊՈԱԿ</t>
  </si>
  <si>
    <t>ՀՀ ԳԱԱ «Մ. Քոթանյանի անվան տնտեսագիտության ինստիտուտ» ՊՈԱԿ</t>
  </si>
  <si>
    <t>ՀՀ ԳԱԱ «Փիլիսոփայության, սոցիոլոգիայի և իրավունքի ինստիտուտ» ՊՈԱԿ</t>
  </si>
  <si>
    <t>ՀՀ ԳԱԱ «Մ. Աբեղյանի անվան գրականության ինստիտուտ» ՊՈԱԿ</t>
  </si>
  <si>
    <t>ՀՀ ԳԱԱ «Հ. Աճառյանի անվան լեզվի ինստիտուտ» ՊՈԱԿ</t>
  </si>
  <si>
    <t>ՀՀ ԳԱԱ «Արվեստի ինստիտուտ» ՊՈԱԿ</t>
  </si>
  <si>
    <t xml:space="preserve"> ՀՀ ԳԱԱ «Հիդրոմեխանիկայի և վիբրոտեխնիկայի բաժին» ՓԲԸ</t>
  </si>
  <si>
    <t>ՀՀ ԳԱԱ «Փորձաքննությունների ազգային բյուրո» ՊՈԱԿ</t>
  </si>
  <si>
    <t>Միջազգային գիտատեխնիկական կենտրոնի գրասենյակի պահպանում</t>
  </si>
  <si>
    <t>Միջազգային գիտատեխնիկական կենտրոնի հայկական տարածաշրջանային բաժանմունք</t>
  </si>
  <si>
    <t>ՀՀ ԳԱԱ «Հայկենսատեխնոլոգիա» գիտաարտադրական կենտրոն» ՊՈԱԿ</t>
  </si>
  <si>
    <t>ՀՀ ԳԱԱ «ԻԿՐԱՆԵՏ կենտրոն» ՄԿ</t>
  </si>
  <si>
    <t>«Հայկական հանրագիտարան հրատարակչություն» ՊՈԱԿ</t>
  </si>
  <si>
    <t>«ՀՀ գիտությունների ազգային ակադեմիա» ՈԱԿ-ի նախագահություն</t>
  </si>
  <si>
    <t>ՀՀ ԳԱԱ «Գիտակրթական միջազգային կենտրոն» հիմնարկ</t>
  </si>
  <si>
    <t>ՀՀ գիտությունների ազգային ակադեմիայի համակարգի գիտական գործուղումների իրականացում</t>
  </si>
  <si>
    <t>մրցույթով ընտրված ֆիզիկական անձինք ՀՀ ԳԱԱ համակարգի կազմակերպություններից</t>
  </si>
  <si>
    <t>ՀՀ գիտությունների ազգային ակադեմիա (ՀՀ ԳԱԱ համակարգի ինստիտուտների գիտական սարքավորումների սպասարկում,  վերազինում, գիտափորձերի իրականացման համար նյութերի ձեռքբերում և չնախատեսված անհետաձգելի ծախսերի կատարում)</t>
  </si>
  <si>
    <t>մրցույթով ընտրված կազմակերպություններ ՀՀ ԳԱԱ համակարգից</t>
  </si>
  <si>
    <t xml:space="preserve">«Հայագիտական ուսումնասիրությունները ֆինանսավորող համահայկական հիմնադրամի»  պահպանում ու զարգացում </t>
  </si>
  <si>
    <t>ՀՀ ԳԱԱ «Հայագիտական ուսումնասիրությունները ֆինանսավորող համահայկական հիմնադրամ»</t>
  </si>
  <si>
    <t>ԸՆԴԱՄԵՆԸ- ՀՀ գիտությունների ազգային ակադեմիա</t>
  </si>
  <si>
    <t>Ենթակառուցվածքի պահպանում ու զարգացում</t>
  </si>
  <si>
    <t>ՀՀ ԱՆ «Հիվանդությունների վերահսկման և կանխարգելման ազգային կենտրոն» ՊՈԱԿ</t>
  </si>
  <si>
    <t>ՀՀ  առողջապահության նախարարություն</t>
  </si>
  <si>
    <t>ՀՀ ԱՆ «Ռ. Յոլյանի անվան արյունաբանական կենտրոն» ՓԲԸ</t>
  </si>
  <si>
    <t>ԸՆԴԱՄԵՆԸ- ՀՀ  առողջապահության նախարարություն</t>
  </si>
  <si>
    <t>ՀՀ ԷՆ «Սննդամթերքի անվտանգության ոլորտի ռիսկերի գնահատման և վերլուծության գիտական կենտրոն» ՓԲԸ</t>
  </si>
  <si>
    <t>ՀՀ  էկոնոմիկայի նախարարություն</t>
  </si>
  <si>
    <t>ՀՀ ԷՆ «Երկրագործության գիտական կենտրոն» ՓԲԸ</t>
  </si>
  <si>
    <t>ՀՀ ԷՆ «Բանջարաբոստանային և տեխնիկական մշակաբույսերի գիտական կենտրոն» ՓԲԸ</t>
  </si>
  <si>
    <t>ԸՆԴԱՄԵՆԸ- ՀՀ  էկոնոմիկայի նախարարություն</t>
  </si>
  <si>
    <t>ՀՀ ԵՔ «Լ. Հովհաննիսյանի անվան սրտաբանության ԳՀԻ» ՓԲԸ</t>
  </si>
  <si>
    <t>ՀՀ Երևանի քաղաքապետարան</t>
  </si>
  <si>
    <t xml:space="preserve">Ուրարտագիտական հետազոտությունների սեկտոր </t>
  </si>
  <si>
    <t>«Էրեբունի պատմահնագիտական արգելոց-թանգարան» ՀՈԱԿ</t>
  </si>
  <si>
    <t>ԸՆԴԱՄԵՆԸ-  ՀՀ Երևանի   քաղաքապետարան</t>
  </si>
  <si>
    <t>Ենթակառուցվածքի պահպանում ու զարգացում/հուշարձանների ուսումնասիրում</t>
  </si>
  <si>
    <t>ՀՀ ԿԳՄՍՆ «Պատմամշակութային ժառանգության գիտահետազոտական կենտրոն» ՊՈԱԿ</t>
  </si>
  <si>
    <t>ՀՀ կրթության, գիտության, մշակույթի և սպորտի նախարարության  գիտության  կոմիտե</t>
  </si>
  <si>
    <t>Քիմիական հետազոտությունների կենտրոն</t>
  </si>
  <si>
    <t>Ֆարմացիայի ինստիտուտի ենթակառուցվածքի պահպանում ու զարգացում</t>
  </si>
  <si>
    <t>Կենսաբանության  ԳՀԻ ենթակառուցվածքի պահպանում ու զարգացում</t>
  </si>
  <si>
    <t>Ֆիզիկայի ԳՀԻ ենթակառուցվածքի պահպանում ու զարգացում</t>
  </si>
  <si>
    <t>Կիրառական սոցիոլոգիայի լաբորատորիայի պահպանում ու զարգացում</t>
  </si>
  <si>
    <t>Կիսահաղորդչային սարքերի և նանոտեխնոլոգիաների կենտրոն</t>
  </si>
  <si>
    <t>Ուժեղ դաշտերի ֆիզիկայի կենտրոնի պահպանում ու զարգացում</t>
  </si>
  <si>
    <t xml:space="preserve">Հայագիտական հետազոտությունների ինստիտուտի պահպանում ու զարգացում </t>
  </si>
  <si>
    <t>Ակադեմիկոս Ա. Ն. Սիսակյանի անվան հեռանկարային հետազոտությունների միջազգային կենտրոնի պահպանում ու զարգացում</t>
  </si>
  <si>
    <t>Հոգեբանական հետազոտությունների գիտական լաբորատորիա</t>
  </si>
  <si>
    <t>Անձ և սոցիալական միջավայր ԳՀ լաբորատորիայի պահպանում ու զարգացում</t>
  </si>
  <si>
    <t>Միջմշակութային կրոնագիտական կենտրոնի պահպանում ու զարգացում</t>
  </si>
  <si>
    <t>Մաթեմատիկական և կիրառական հետազոտությունների կենտրոնի պահպանում ու զարգացում</t>
  </si>
  <si>
    <t>Ռադիոֆիզիկայի հետազոտությունների կենտրոն</t>
  </si>
  <si>
    <t>«Հելիոտեխնիկա» բազային ԳՀ լաբորատորիայի պահպանում ու զարգացում</t>
  </si>
  <si>
    <t>«Հայաստանի ազգային պոլիտեխնիկական համալսարան» հիմնադրամ</t>
  </si>
  <si>
    <t>«Ավտոմատացում և էլեկտրամագնիսական համակարգեր»  բազային ԳՀ լաբորատորիայի պահպանում ու զարգացում</t>
  </si>
  <si>
    <t>«Նյութագիտություն և մետալուրգիա» բազային ԳՀ լաբորատորիայի պահպանում ու զարգացում</t>
  </si>
  <si>
    <t>«Մեքենաշինական տեխնոլոգիաներ» բազային ԳՀ լաբորատորիայի պահպանում ու զարգացում</t>
  </si>
  <si>
    <t>«Ռենտգենակառուցվածքային հետազոտություններ» բազային ԳՀ լաբորատորիայի պահպանում ու զարգացում</t>
  </si>
  <si>
    <t>«Էլեկտրատեխնոլոգիաներ» բազային ԳՀ լաբորատորիայի պահպանում ու զարգացում</t>
  </si>
  <si>
    <t>«Էլեկտրամեխանիկա և էլեկտրառադիոնյութեր» բազային ԳՀ լաբորատորիայի պահպանում ու զարգացում</t>
  </si>
  <si>
    <t>«Կիսահաղորդչային ֆոտոէլեկտրական սարքեր» բազային ԳՀ լաբորատորիայի պահպանում ու զարգացում</t>
  </si>
  <si>
    <t>«Ֆոտոէլեկտրոնային սարքեր կապի օպտիկական համակարգերում» բազային ԳՀ լաբորատորիայի պահպանում ու զարգացում</t>
  </si>
  <si>
    <t>«Համակարգային վերլուծություն» բազային ԳՀ լաբորատորիայի պահպանում ու զարգացում</t>
  </si>
  <si>
    <t>«Շփագիտություն» բազային ԳՀ լաբորատորիայի պահպանում ու զարգացում</t>
  </si>
  <si>
    <t>«Միկրո- և նանոէլեկտրոնիկա» բազային ԳՀ լաբորատորիայի պահպանում ու զարգացում</t>
  </si>
  <si>
    <t>«Քիմիական տեխնոլոգիաներ և պոլիմերային նանոկոմպոզիտներ» բազային ԳՀ լաբորատորիայի պահպանում ու զարգացում</t>
  </si>
  <si>
    <t>«Գյուղատնտեսական թունաքիմիկատների ստացում և որակի վերահսկում» բազային ԳՀ լաբորատորիայի պահպանում ու զարգացում</t>
  </si>
  <si>
    <t>«Ռոբոտատեխնիկա» բազային ԳՀ լաբորատորիայի պահպանում ու զարգացում</t>
  </si>
  <si>
    <t>«Հիդրոտեխնիկա» բազային ԳՀ լաբորատորիայի պահպանում ու զարգացում</t>
  </si>
  <si>
    <t>ՀԱՊՀ օդային ռոբոտատեխնիկայի ուսումնահետազոտական կենտրոնի պահպանում և զարգացում</t>
  </si>
  <si>
    <t>Տեխնոլոգիական չափումների բազային ԳՀ լաբորատորիայի պահպանում ու զարգացում</t>
  </si>
  <si>
    <t>Քաղաքաշինության և ճարտարապետության գիտահետազոտական լաբորատորիայի պահպանում և զարգացում</t>
  </si>
  <si>
    <t>Շինարարության և քաղաքային տնտեսության գիտահետազոտական լաբորատորիայի պահպանում և զարգացում</t>
  </si>
  <si>
    <t>Շինարարական խնդիրների բնագիտամաթեմատիկական մոդելավորման գիտահետազոտական լաբորատորիայի պահպանում և զարգացում</t>
  </si>
  <si>
    <t>Բնական ծագման ակտիվ միացությունների,  դեղամիջոցների, նանոմասնիկների, համալիրների համակցված ազդեցության համակարգչային և կենսաբանական ուսումնասիրությունները կենսաբժշկության մեջ կիրառման նպատակով</t>
  </si>
  <si>
    <t>ՌԴ ԿԳՆ և ՀՀ ԿԳՄՍՆ «Հայ - ռուսական համալսարան» բարձրագույն մասնագիտական կրթության պետական ուսումնական հաստատություն</t>
  </si>
  <si>
    <t>Հայ-ռուսական (սլավոնական) համալսարանի կրիտիկական տեխնոլոգիաների գիտահետազոտական կենտրոնի պահպանում ու զարգացում</t>
  </si>
  <si>
    <t>Հայ-ռուսական (սլավոնական) համալսարանի գիտահետազոտական կենտրոնի պահպանում ու զարգացում</t>
  </si>
  <si>
    <t>Բարդ երկրաչափությամբ և տարբեր սահմանափակող պոտենցիալներով քվանտային նանոկառուցվածքների ֆիզիկական հատկությունների ուսումնասիրումը</t>
  </si>
  <si>
    <t>Նեյրոկենսաբանական գործընթացների վերծանումը նորմայում և ախտաբանության մեջ՝ սաղմից մինչև ծերացող ուղեղ</t>
  </si>
  <si>
    <t>«Երևանի Մ. Հերացու անվան պետական բժշկական համալսարան» հիմնադրամ</t>
  </si>
  <si>
    <t>ՀԱԱՀ «Ագրոկենսատեխնոլոգիայի գիտական կենտրոն» մասնաճյուղի պահպանում ու զարգացում</t>
  </si>
  <si>
    <t>«Հայաստանի ազգային ագրարային համալսարան» հիմնադրամ</t>
  </si>
  <si>
    <t>ՀԱԱՀ «Ոսկեհատի խաղողագինեգործության գիտական կենտրոն» մասնաճյուղի պահպանում ու զարգացում</t>
  </si>
  <si>
    <t>ՀԱԱՀ «Հ. Պետրոսյանի անվան հողագիտության, ագրոքիմիայի և մելիորացիայի գիտական կենտրոն» մասնաճյուղի պահպանում ու զարգացում</t>
  </si>
  <si>
    <t>Գյուղատնտեսության մեքենայացման և ավտոմատացման ԳՀ ինստիտուտի պահպանում ու զարգացում</t>
  </si>
  <si>
    <t>Սննդագիտության և կենսատեխնոլոգիաների ԳՀ ինստիտուտի պահպանում ու զարգացում</t>
  </si>
  <si>
    <t>Գյուղատնտեսական կենդանիների սելեկցիայի, գենետիկայի և կերակրման հետազոտական կենտրոնի պահպանում ու զարգացում</t>
  </si>
  <si>
    <t>Անասնաբուժության և անասնաբուժական սանիտարական փորձաքննության  հետազոտական կենտրոնի պահպանում ու զարգացում</t>
  </si>
  <si>
    <t>Ագրարային քաղաքականության և տնտեսագիտության հետազոտական կենտրոնի պահպանում ու զարգացում</t>
  </si>
  <si>
    <t>«Շախմատ» ԳՀԻ ենթակառուցվածքի պահպանում և զարգացում</t>
  </si>
  <si>
    <t>«Խ. Աբովյանի անվան հայկական պետական մանկավարժական համալսարան» հիմնադրամ</t>
  </si>
  <si>
    <t>Էկոլոգիական մոնիտորինգի և գնահատման գիտական լաբորատորիա</t>
  </si>
  <si>
    <t xml:space="preserve">Քվանտային էլեկտրոնիկայի և ինտեգրալային օպտիկայի նոր նյութերի լաբորատորիայի պահպանում ու զարգացում </t>
  </si>
  <si>
    <t>Լեզվաբանական հետազոտությունների գիտական լաբորատորիայի պահպանում ու զարգացում</t>
  </si>
  <si>
    <t>Փոխակերպական հասարակության հիմնախնդիրները. մեթոդաբանական և մեթոդական տեսանկյուններ</t>
  </si>
  <si>
    <t>Կենսաբանական ակտիվ միացությունների ուսումնասիրման և կենսաանվտանգության գիտական լաբորատորիայի պահպանում ու զարգացում</t>
  </si>
  <si>
    <t>Նանո- և միկրոտեխնիկայի նյութերի և կառուցվածքների մեխանիկայի պրոբլեմային լաբորատորիայի պահպանում ու զարգացում</t>
  </si>
  <si>
    <t>«Շիրակի Մ. Նալբանդյանի անվան պետական համալսարան» հիմնադրամ</t>
  </si>
  <si>
    <t>Գիտության ոլորտում տեղեկատվական ցանցերի պահպանում ու զարգացում</t>
  </si>
  <si>
    <t>ՀՀ ԳԱԱ «Ինֆորմատիկայի և ավտոմատացման պրոբլեմների ինստիտուտ» ՊՈԱԿ</t>
  </si>
  <si>
    <t xml:space="preserve">Գիտական կադրերի համապետական ատեստավորման իրականացման արդյունքում բարձր պահանջներին համապատասխանող գիտական աշխատողների աշխատավարձի բարձրացմանն ուղղված պետական աջակցություն, Գիտության ոլորտում ենթակառուցվածքի, նյութատեխնիկական բազայի արդիականացում </t>
  </si>
  <si>
    <t>սահմանված կարգով ընտրված գիտական կազմակերպություններ</t>
  </si>
  <si>
    <t>Գիտական, գիտատեխնիկական, գիտատեխնոլոգիական ծրագրերի իրականացմանն աջակցության կենտրոնների ստեղծում և պահպանում</t>
  </si>
  <si>
    <t>Գիտության մասսայականացման աջակցություն</t>
  </si>
  <si>
    <t>Միջազգային գիտական ծրագրերի, կառույցների անդամակցություն և գիտատեղեկատվական շտեմարանի ռեսուրսների օգտագործում («Հորիզոն Եվրոպա» շրջանակային (9-րդ) ծրագրի մասնակցություն,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</si>
  <si>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«Հորիզոն Եվրոպա»,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</si>
  <si>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Համակարգի գիտական գործուղումների իրականացմանն աջակցություն</t>
  </si>
  <si>
    <t>սահմանված կարգով ընտրված և գիտական պետական ծրագրերում ընդգրկված գիտական աշխատողներ</t>
  </si>
  <si>
    <t xml:space="preserve"> «Երիտասարդ գիտնականների աջակցության ծրագրին» պետական աջակցություն</t>
  </si>
  <si>
    <t>մրցույթով ընտրված կազմակերպություն</t>
  </si>
  <si>
    <t>Երիտասարդ գիտնականների դպրոցների կազմակերպմանն աջակցություն</t>
  </si>
  <si>
    <t>սահմանված կարգով ընտրված կազմակերպություններ</t>
  </si>
  <si>
    <t>Գիտական միջոցառումների կազմակերպմանն աջակցություն</t>
  </si>
  <si>
    <t>Գիտական հայտերի և հաշվետվությունների ընդունման, փորձագիտական առցանց համակարգի պահպանման և գիտական փորձաքննության ֆինանսավորում</t>
  </si>
  <si>
    <t>փորձագետներ, մասնագետներ</t>
  </si>
  <si>
    <t>ԸՆԴԱՄԵՆԸ- ՀՀ կրթության, գիտության, մշակույթի և սպորտի նախարարության  գիտության  կոմիտե</t>
  </si>
  <si>
    <t xml:space="preserve">Ֆիզիկայի բնագավառում գիտական և գիտատեխնիկական հետազոտությունների իրականացում  </t>
  </si>
  <si>
    <t>ԸՆԴԱՄԵՆԸ-  ՀՀ կրթության, գիտության, մշակույթի և սպորտի նախարարության գիտության կոմիտե</t>
  </si>
  <si>
    <t>«Ա. Ի. Ալիխանյանի անվան ազգային գիտական լաբորատորիա (Երևանի ֆիզիկայի ինստիտուտ)» հիմնադրամի գիտական և գիտատեխնիկական գործունեության ենթակառուցվածքի պահպանում և գիտական ներուժի արդիականացում</t>
  </si>
  <si>
    <t>«Ա. Ի. Ալիխանյանի անվան ազգային գիտական լաբորատորիա (Երևանի ֆիզիկայի ինստիտուտ)» հիմնադրամ</t>
  </si>
  <si>
    <t>Արագացուցչային ֆիզիկայի և տեխնիկայի բնագավառում գիտական և գիտատեխնիկական հետազոտությունների իրականացում</t>
  </si>
  <si>
    <t>ԸՆԴԱՄԵՆԸ-   ՀՀ կրթության, գիտության, մշակույթի և սպորտի նախարարության գիտության կոմիտե</t>
  </si>
  <si>
    <t>«ՔԵՆԴԼ» սինքրոտրոնային հետազոտությունների ինստիտուտի հիմնադրամի պահպանում և արագացուցչային փորձարարական լաբորատորիաների զարգացում</t>
  </si>
  <si>
    <t>«Քենդլ» սինքրոտրոնային հետազոտությունների ինստիտուտ» հիմնադրամ</t>
  </si>
  <si>
    <t xml:space="preserve">Հին ձեռագրերի ինստիտուտի, Ցեղասպանության թանգարանի, Բյուրականի աստղադիտարանի պահպանում </t>
  </si>
  <si>
    <t xml:space="preserve"> «Մատենադարան» Մ. Մաշտոցի անվան հին ձեռագրերի ԳՀԻ» հիմնադրամի պահպանում</t>
  </si>
  <si>
    <t>«Մատենադարան» Մ. Մաշտոցի անվան հին ձեռագրերի ԳՀԻ» հիմնադրամ</t>
  </si>
  <si>
    <t>«Հայոց ցեղասպանության թանգարան-ինստիտուտ» հիմնադրամի պահպանում</t>
  </si>
  <si>
    <t>«Հայոց ցեղասպանության թանգարան-ինստիտուտ» հիմնադրամ</t>
  </si>
  <si>
    <t xml:space="preserve">ՀՀ ԳԱԱ «Վ. Համբարձումյանի անվան Բյուրականի աստղադիտարան» ՊՈԱԿ-ի պահպանում </t>
  </si>
  <si>
    <t xml:space="preserve">ՀՀ ԳԱԱ «Վ. Համբարձումյանի անվան Բյուրականի աստղադիտարան» ՊՈԱԿ </t>
  </si>
  <si>
    <t>ԵՄ աջակցությամբ իրականացվող դրամաշնորհային ծրագրի շրջանակներում գիտության ոլորտում համատեղ օգտագործման և/կամ գերազանցության կենտրոնների ստեղծում</t>
  </si>
  <si>
    <t>Պետական ծրագրերում ընդգրկված գիտական աստիճան ունեցող գիտաշխատողներին հավելավճարների տրամադրում</t>
  </si>
  <si>
    <t>պետական գիտական ծրագրերում ընդգրկված գիտական աստիճան ունեցող գիտաշխատողներ</t>
  </si>
  <si>
    <t>ՀՀ ԳԱԱ իսկական և թղթակից անդամների պատվովճարների տրամադրում</t>
  </si>
  <si>
    <t>ԸՆԴԱՄԵՆԸ- ՀՀ կրթության, գիտության, մշակույթի և սպորտի նախարարության գիտության կոմիտե</t>
  </si>
  <si>
    <t xml:space="preserve"> </t>
  </si>
  <si>
    <t xml:space="preserve">ՀՀ ԳԱԱ համակարգի կազմակերպությունները սարքավորումներով վերազինում </t>
  </si>
  <si>
    <t>մրցույթով ընտրված կազմակերպություններ</t>
  </si>
  <si>
    <t>Գիտական և գիտատեխնիկական գործունեության պայմանագրային (թեմատիկ) հետազոտություններ</t>
  </si>
  <si>
    <t>Պայմանագրային (թեմատիկ) հետազոտություններ</t>
  </si>
  <si>
    <t>մրցույթով ընտրված գիտահետազոտական խմբեր և ֆիզիկական անձինք</t>
  </si>
  <si>
    <t xml:space="preserve">Թիրախային (նպատակային) գիտական թեմաների ֆինանսավորում </t>
  </si>
  <si>
    <t xml:space="preserve">մրցույթով ընտրված գիտահետազոտական խմբեր </t>
  </si>
  <si>
    <t xml:space="preserve">Պայմանագրային (թեմատիկ) հետազոտությունների գիտական թեմաների ֆինանսավորում </t>
  </si>
  <si>
    <t xml:space="preserve">Երիտասարդ գիտաշխատողների հետազոտություններին աջակցություն </t>
  </si>
  <si>
    <t>Երիտասարդ գիտաշխատողների (մինչև 35 տարեկան) հետազոտություններին աջակցություն</t>
  </si>
  <si>
    <t xml:space="preserve">Ասպիրանտների և երիտասարդ հայցորդների հետազոտություններին աջակցություն </t>
  </si>
  <si>
    <t>Միջազգային գիտական համագործակցության շրջանակներում գիտական ծրագրերի աջակցություն</t>
  </si>
  <si>
    <t>միջազգային համաձայնագրերով նախատեսված և/կամ մրցույթով ընտրված գիտական կազմակերպությունների հետազոտական խմբեր</t>
  </si>
  <si>
    <t>հայ-բելառուսական</t>
  </si>
  <si>
    <t>հայ-բելառուսական (կիրառական)</t>
  </si>
  <si>
    <t>հայ-ռուսական</t>
  </si>
  <si>
    <t>եվրասիական</t>
  </si>
  <si>
    <t>հայ-գերմանական</t>
  </si>
  <si>
    <t>հայ-իտալական</t>
  </si>
  <si>
    <t>հայ-չինական</t>
  </si>
  <si>
    <t>Գիտական խմբերի մեկնարկային ծրագրի աջակցություն</t>
  </si>
  <si>
    <t>մրցույթով ընտրված գիտահետազոտական խմբեր</t>
  </si>
  <si>
    <t>Գիտական խմբերի կամ լաբորատորիաների ամրապնդմանն ուղղված ծրագրի աջակցություն</t>
  </si>
  <si>
    <t xml:space="preserve">Արցախի հետ համագործակցություն </t>
  </si>
  <si>
    <t>Կիրառական արդյունքի ձեռքբերմանն ուղղված  հետազոտություններ</t>
  </si>
  <si>
    <t>Բարձր արդյունավետությամբ աշխատող գիտաշխատողներին, այդ թվում՝ երիտասարդ գիտաշխատողներին (մինչև 35 տարեկան) հավելավճարների տրամադրում</t>
  </si>
  <si>
    <t>մրցույթով ընտրված ֆիզիկական անձինք</t>
  </si>
  <si>
    <t>Առաջատար հետազոտությունների աջակցության գիտական թեմաների ֆինանսավորում</t>
  </si>
  <si>
    <t xml:space="preserve">Գիտական խմբերի մեկնարկի կամ լաբորատորիաների (բաժինների) ամրապնդմանն ուղղված ծրագրի աջակցություն  </t>
  </si>
  <si>
    <t>Երկակի նշանակության ծրագրերի աջակցություն</t>
  </si>
  <si>
    <t>«Արհեստական բանականություն և տվյալագիտություն», «Քվանտային տեխնոլոգիաներ»,  «Ռոբոտատեխնիկա»  մասնագիտություններով հետազոտությունների աջակցություն</t>
  </si>
  <si>
    <r>
      <t>«Հասարակական գիտություններ</t>
    </r>
    <r>
      <rPr>
        <b/>
        <sz val="10"/>
        <rFont val="Calibri"/>
        <family val="2"/>
      </rPr>
      <t>»</t>
    </r>
    <r>
      <rPr>
        <b/>
        <sz val="10"/>
        <rFont val="GHEA Grapalat"/>
        <family val="3"/>
      </rPr>
      <t>, «Հայագիտություն և հումանիտար գիտություններ»  բնագավառների հետազոտությունների աջակցություն</t>
    </r>
  </si>
  <si>
    <t>Կին ղեկավարների առաջխաղացմանն ուղղված ծրագրերի աջակցություն</t>
  </si>
  <si>
    <t>Երիտասարդ գիտնականների վերապատրաստմանն (PostDoc) ուղղված ծրագրի ֆինանսավորում</t>
  </si>
  <si>
    <t>Նպատակային ասպիրանտական ուսուցմանն (PhD) ուղղված ծրագրի ֆինանսավորում</t>
  </si>
  <si>
    <t>Հեռավար լաբորատորիաների ստեղծմանն աջակցություն</t>
  </si>
  <si>
    <t>Վերաինտեգրման դրամաշնորհներին աջակցություն</t>
  </si>
  <si>
    <t>Գիտական և գիտատեխնիկական նպատակային-ծրագրային հետազոտություններ</t>
  </si>
  <si>
    <t>«Մատենադարան» հիմնադրամի «Մատենադարանի մեծադիր ձեռագրերի (Հայսմավուրքներ, Ճառընտիրներ) և հազվագյուտ վավերագրերի ամրակայում ու գիտատեխնիկական մշակում» ծրագրին պետական աջակցություն</t>
  </si>
  <si>
    <t>ՀՀ ԳԱԱ Մ․ Գ․ Մանվելյանի անվ․ ԸԱՔԻ ՊՈԱԿ-ի «Ռադիացիոն-կայուն և լազերային լոկացիայից պաշտպանող   ապակեկերպ ու կոմպոզիտային նյութերի մշակում» ծրագրին պետական աջակցություն</t>
  </si>
  <si>
    <t>«Մ. Գ. Մանվելյանի անվ. ընդհանուր և անօրգանական քիմիայի ինստիտուտ» ՊՈԱԿ</t>
  </si>
  <si>
    <t>ՀՀ գիտությունների ազգային ակադեմիա</t>
  </si>
  <si>
    <t>ՀՀ ԳԱԱ ՄԿԻ ՊՈԱԿ-ի «Հայկական գենոֆոնդի կայունության գործոնները» ծրագրին պետական աջակցություն</t>
  </si>
  <si>
    <t>«Մոլեկուլային կենսաբանության ինստիտուտ» ՊՈԱԿ</t>
  </si>
  <si>
    <t>ՀՀ ԳԱԱ «Էկոկենտրոն» ՊՈԱԿ-ի «Փորձագիտական երկրաքիմիական քարտեզների մշակում կայուն գյուղատնտեսության զարգացման և սննդի անվտանգության ապահովման համար» ծրագրին պետական աջակցություն</t>
  </si>
  <si>
    <t xml:space="preserve"> «Էկոլոգանոոսֆերային հետազոտությունների կենտրոն» ՊՈԱԿ</t>
  </si>
  <si>
    <t>ՀՀ ԳԱԱ ԿՀԷԳԿ ՊՈԱԿ-ի «Սևանա լճի էվտրոֆացման մեխանիզմների գնահատում և «ծաղկման» երևույթների դեմ պայքարի մեթոդների մշակում» ծրագրին պետական աջակցություն</t>
  </si>
  <si>
    <t xml:space="preserve"> «Կենդանաբանության և հիդրոէկոլոգիայի գիտական կենտրոն» ՊՈԱԿ</t>
  </si>
  <si>
    <t>ՀՀ ԳԱԱ Ա․ Նալբանդյանի անվ․ ՔՖԻ ՊՈԱԿ-ի «Կիրառական (կոմերցիոն) 
նշանակության տիտանի 
հիմքով hամաձուլվածքների սինթեզը Հիդրիդային ցիկլի եղանակով» ծրագրին պետական աջակցություն</t>
  </si>
  <si>
    <t xml:space="preserve"> «Ա․ Նալբանդյանի անվ. քիմիական ֆիզիկայի ինստիտուտ» ՊՈԱԿ</t>
  </si>
  <si>
    <t>ՀՀ ԳԱԱ ՀԱԻ ՊՈԱԿ-ի «Սեփական և այլազգի միջավայրում հայերի համեմատական հետազոտության հիմնական ուղղությունները. ուսումնասիրության խնդիրներն ու հեռանկարները» ծրագրին պետական աջակցություն</t>
  </si>
  <si>
    <t xml:space="preserve"> «Հնագիտության և ազգագրության ինստիտուտ» ՊՈԱԿ</t>
  </si>
  <si>
    <t>ՀՀ ԳԱԱ ԻԱՊԻ ՊՈԱԿ-ի «Ամպային հաշվարկների միջավայրի ստեղծում գիտական և կիրառական խնդիրների լուծման համար» ծրագրին պետական աջակցություն</t>
  </si>
  <si>
    <t>«Ինֆորմատիկայի և ավտոմատացման պրոբլեմների ինստիտուտ» ՊՈԱԿ</t>
  </si>
  <si>
    <t>Աղյուսակ N 7.2</t>
  </si>
  <si>
    <r>
      <t>«ՀՀ 2022 թվականի  պետական բյուջեի մասին» ՀՀ օրենքով</t>
    </r>
    <r>
      <rPr>
        <b/>
        <sz val="11"/>
        <color theme="1"/>
        <rFont val="GHEA Grapalat"/>
        <family val="3"/>
      </rPr>
      <t xml:space="preserve"> գիտական և գիտատեխնիկական գործունեության գծով</t>
    </r>
    <r>
      <rPr>
        <sz val="11"/>
        <color theme="1"/>
        <rFont val="GHEA Grapalat"/>
        <family val="3"/>
      </rPr>
      <t xml:space="preserve"> նախատեսված  ամփոփ հատկացումները ըստ ծրագրերի և միջոցառումների</t>
    </r>
  </si>
  <si>
    <t>Բյուջետային հատկացումների գլխավոր կարգադրիչների, ծրագրերի, միջոցառումների անվանումները</t>
  </si>
  <si>
    <t>Միջոցառումներն կատարող պետական մարմինների անվանումները</t>
  </si>
  <si>
    <t>ՀՀ-ում գիտական որակավորման, գիտական աստիճանի և գիտական կոչման վկայագրերի հանձնման, միջազգային կապերի զարգացման, ատենախոսությունների թվայնացման և գիտնականների շտեմարանների ստեղծման ու շահագործման գործընթացների իրականացում</t>
  </si>
  <si>
    <t>ՀՀ կրթության, գիտության, մշակույթի և սպորտի նախարարության գիտության  կոմիտե</t>
  </si>
  <si>
    <t xml:space="preserve">ՀՀ ազգային անտենային էտալոնների պահպանում և զարգացման </t>
  </si>
  <si>
    <t>ՀՀ կրթության, գիտության, մշակույթի և սպորտի նախարարության գիտության կոմիտե</t>
  </si>
  <si>
    <t xml:space="preserve">Հին ձեռագրերի ինստիտուտի, ցեղասպանության թանգարանի, Բյուրարկանի աստղադիտարանի, Հայկենսատոխնոլոգիայի կենսաբանական թանգարանի, ԵՊՀ գրադարանի պահպանում </t>
  </si>
  <si>
    <t>Պետական ծրագրերում ընդգրկված գիտական աստիճան ունեցող գիտաշխատողներին հավելավճարներ տրամադրում</t>
  </si>
  <si>
    <t>Գիտական կադրերի պատրաստման համար նպաստների տրամադրում</t>
  </si>
  <si>
    <t>Պաշտպանության բնագավառում գիտական և գիտատեխնիկական նպատակային հետազոտություններ</t>
  </si>
  <si>
    <t>&lt;&lt;Գիտական և գիտատեխնիկական նպատակային-ծրագրային հետազոտություններ&gt;&gt; ծրագրի շրջանակներում կատարվող հատուկ գիտահետազոտական և փորձակոնստրուկտորական աշխատանքներ</t>
  </si>
  <si>
    <t xml:space="preserve"> ՀՀ բարձր տեխնոլոգիական արդյունաբերության նախարարություն</t>
  </si>
  <si>
    <t>ՀՀ պաշտպանության ապահովում</t>
  </si>
  <si>
    <t>Գիտահետազոտական և փորձակոնստրուկտորական աշխատանքների գիտատեխնիկական (ռազմատեխնիկական) ուղեկցում</t>
  </si>
  <si>
    <t>Ասպիրանտական կրթաթոշակներ գիտական հաստատություններում սովորողներին</t>
  </si>
  <si>
    <t>Աղյուսակ N 7.3</t>
  </si>
  <si>
    <t xml:space="preserve">«ՀՀ 2022 թվականի պետական բյուջեի մասին» ՀՀ օրենքով նախատեսված թրաֆիքինգի դեմ պայքարի գծով ծախսերը՝ ըստ առանձին ծրագրերի, միջոցառումների և դրանք իրականացնող պետական կառավարման համակարգի մարմինների </t>
  </si>
  <si>
    <t>Բյուջետային գլխավոր կարգադրիչների, ծրագրերի, միջոցառումների անվանումները</t>
  </si>
  <si>
    <r>
      <t xml:space="preserve">ՀՀ աշխատանքի և սոցիալական հարցերի նախարարություն, </t>
    </r>
    <r>
      <rPr>
        <sz val="10"/>
        <rFont val="GHEA Grapalat"/>
        <family val="3"/>
      </rPr>
      <t xml:space="preserve">այդ թվում </t>
    </r>
  </si>
  <si>
    <t>1141</t>
  </si>
  <si>
    <t>11010</t>
  </si>
  <si>
    <t>12003</t>
  </si>
  <si>
    <t>Երեխաների շուրջօրյա խնամքի բնակչության սոցիալական պաշտպանության հաստատությունների շրջանավարտներին միանվագ դրամական օգնության տրամադրում</t>
  </si>
  <si>
    <t>12005</t>
  </si>
  <si>
    <t>Մարդկանց թրաֆիքինգի (և/կամ) շահագործման զոհերին միանվագ դրամական փոխհատուցման տրամադրում</t>
  </si>
  <si>
    <t>12007</t>
  </si>
  <si>
    <t>Բնակչության սոցիալական պաշտպանության հաստատությունների շրջանավարտների համար բնակարանների վարձակալություն</t>
  </si>
  <si>
    <t>1117</t>
  </si>
  <si>
    <t xml:space="preserve"> Հանրային իրազեկման միջոցառումների իրականացում միջոցառման շրջանակում </t>
  </si>
  <si>
    <r>
      <t>ՀՀ առողջապահության նախարարություն,</t>
    </r>
    <r>
      <rPr>
        <sz val="10"/>
        <rFont val="GHEA Grapalat"/>
        <family val="3"/>
      </rPr>
      <t xml:space="preserve"> այդ թվում  </t>
    </r>
  </si>
  <si>
    <t>1207</t>
  </si>
  <si>
    <t>Սոցիալապես անապահով և առանձին խմբերի անձանց բժշկական օգնություն</t>
  </si>
  <si>
    <t>Թրաֆիքինգի զոհերին բժշկական օգնության ծառայություններ</t>
  </si>
  <si>
    <r>
      <t xml:space="preserve">ՀՀ կրթության, գիտության, մշակույթի և սպորտի նախարարություն, </t>
    </r>
    <r>
      <rPr>
        <sz val="10"/>
        <rFont val="GHEA Grapalat"/>
        <family val="3"/>
      </rPr>
      <t xml:space="preserve">այդ թվում  </t>
    </r>
  </si>
  <si>
    <t>Երիտասարդական ծրագրերի շրջանակում թրաֆիքինգի դեմ պայքարի միջացառումներ</t>
  </si>
  <si>
    <t>09</t>
  </si>
  <si>
    <t>05</t>
  </si>
  <si>
    <t>Վերապատրաստման ծառայություններ</t>
  </si>
  <si>
    <t>Ավիացիոն և այլ սարքավորումների պահպանում</t>
  </si>
  <si>
    <t>Հիդրոօդերևութաբանություն, շրջակա միջավայրի մոնիթորինգ և տեղեկատվության ապահովում</t>
  </si>
  <si>
    <t>Հանրակրթական դպրոցների ուսուցիչների և ուսուցչի օգնականների ներառական դասավանդման հմտությունների զարգացման ապահովում</t>
  </si>
  <si>
    <t>«Ուսանողական մարզական ֆեդերացիա» ՀԿ</t>
  </si>
  <si>
    <t>«Հայաստանի աթլետիկայի ֆեդերացիա» ՀԿ, «Հայաստանի Հանրապետության բասկետբոլի ֆեդերացիա» ՀԿ, «Հայաստանի Հանրապետության բռնցքամարտի ֆեդերացիա» ՀԿ , «Հայաստանի գեղասահքի ֆեդերացիա» ՀԿ, «Հայաստանի դահուկային սպորտի ֆեդերացիա» ՀԿ , «Հայաստանի Հանրապետության ըմբշամարտի ֆեդերացիա» ՀԿ, «Հայաստանի թաեքվոնդոյի ֆեդերացիա» ՀԿ, «Հայկական ազգային կանոէի ֆեդերացիա» ՀԿ, «Լողի հայկական դաշնություն» ՀԿ, «Հայաստանի կարատեի ֆեդերացիա» ՀԿ, «Հայաստանի ծանրամարտի ֆեդերացիա» ՀԿ , «Հայաստանի հանդբոլի ֆեդերացիա» ՀԿ, «Հայաստանի հեծանվային մարզաձևի ֆեդերացիա» ՀԿ, «Հայաստանի հրաձգության ֆեդերացիա» ՀԿ, «Հայկական առագաստանավային սպորտի ֆեդերացիա» ՀԿ, «Հայաստանի ձյուդոյի ֆեդերացիա» ՀԿ, «Հայաստանի մարմնամարզության ֆեդերացիա» ՀԿ, «Հայաստանի նետաձգության ազգային ֆեդերացիա» ՀԿ, «Հայաստանի շախմատային ֆեդերացիա» ՀԿ, «Հայաստանի ջրացատկի ֆեդերացիա» ՀԿ, «Հայաստանի սամբոյի ֆեդերացիա» ՀԿ, «Հայաստանի սեղանի թենիսի ֆեդերացիա» ՀԿ, «Հայկական սուսերամարտի ֆեդերացիա» ՀԿ, «Հայաստանի վոլեյբոլի ֆեդերացիա» ՀԿ, «Հայաստանի ավանդական ուշուի ֆեդերացիա» ՀԿ, «Հայաստանի բադմինթոնի ֆեդերացիա» ՀԿ, «Արտիստիկ լողի ֆեդերացիա» ՀԿ, «Հայաստանի թենիսի ֆեդերացիա» ՀԿ,  «Հայաստանի ժամանակակից հնգամարտի ազգային ֆեդերացիա» ՀԿ,  Հայաստանի պաուերլիֆտինգի ֆեդերացիա» ՀԿ</t>
  </si>
  <si>
    <t>«Նաիրիտ գործարան» ՓԲԸ-ի անվտանգության ապահովում</t>
  </si>
  <si>
    <t>www.antitrafficking.am կայքի պահպանում և զարգացում</t>
  </si>
  <si>
    <t>Հովհաննես Երանյան «Մազապուրծ Արչիները» (վեպ)</t>
  </si>
  <si>
    <t>Արամ Թոփչյան, Վերգիլիուս. «Բուկոլիկներ» (Հովվականք) և «Գեորգիկներ» (Մշակականք), (լատիներենից)</t>
  </si>
  <si>
    <t>Քնարիկ Քյուրքչյան, Ֆրանսուա Ռընե դը Շատոբրիան. «Անդրշիրիմյան հուշագրություններ» (ֆրանսերենից)</t>
  </si>
  <si>
    <t>Վարդան Ֆերեշեթյան, Լորենս Սթերն. «Ջենթլմեն Թրիստրամ Շենդիի կյանքն ու հայացքները» (անգլերենից)</t>
  </si>
  <si>
    <t>Սոնա Հայրապետյան, Անի Աբգարյան, Դիանա Հովհաննիսյան, Դիանա Տեր-Զաքարյան, Լի Րուճըն. «Ծաղիկները հայելու մեջ» (չինարենից)</t>
  </si>
  <si>
    <t>Հասմիկ Ամիրաղյան, Դոն Խուան Մանուել. «Կոմս Լուկանոր» (իսպաներենից)</t>
  </si>
  <si>
    <t>Գրիգոր Ջանիկյան, Լեոն Բլուա. «Երկեր» (ֆրանսերենից)</t>
  </si>
  <si>
    <t>Բագրատ Ավետիսյան, Գաբրիելե դ’Աննունցիո. «Անմեղը» (իտալերենից)</t>
  </si>
  <si>
    <t xml:space="preserve">Օլգա Վարդազարյան, Կլավդիոս Էլիանոս. «Զանազան պատմություններ» (հունարենից) </t>
  </si>
  <si>
    <t>Արմեն Ղազարյան, Նիկոլայ Լեսկով. «Վիպակներ և պատմվածքներ» (ռուսերենից)</t>
  </si>
  <si>
    <t>Ժողովրդավարական և քաղաքացիական մասնակցության, կոռուպցիայի վերաբերյալ տեղեկացվածության բարձրացմանն ուղղված հանրային միջոցառումների կազմակերպում ազգային մակարդակով՝ ներառելով հաշմանդամություն ունեցող երիտասարդներին</t>
  </si>
  <si>
    <t>«Երիտասարդական միջավայրի» գործունեության ուղեցույցի մշակում և ՀՀ ԿԳՄՍ նախարարի հրամանով հաստատում</t>
  </si>
  <si>
    <t>«Երիտասարդ ընտանիքներին մատչելի բնակարաններ» պետական նպատակային ծրագրի համաֆինանսավորում</t>
  </si>
  <si>
    <t>«Արարատի մարզային գրադարան» ՊՈԱԿ</t>
  </si>
  <si>
    <t>«Վեդու քաղաքային մշակույթի տուն» ՀՈԱԿ</t>
  </si>
  <si>
    <t>«Մայրենի լեզվի ուժը ընթերցանության մրցույթ</t>
  </si>
  <si>
    <t>«Բնակարան երիտասարդներին»  վերաֆինանսավորում իրականացնող վարկային կազմակերպություն» ՓԲԸ</t>
  </si>
  <si>
    <t>«Եթե գերել ենք՝ լոկ մեր գրքերով…» հայ տպագրության 510-ամյակին նվիրված միջոցառում</t>
  </si>
  <si>
    <t>Ազգային փոքրամասնությունների արվեստի փառատոն «Այդա Տաուսի Մալակ»</t>
  </si>
  <si>
    <t>«Աշխատանքի և սոցիալական հետազոտությունների ազգային ինստիտուտ» պետական ոչ առևտրային կազմակերպության «Մասնագիտական կողմնորոշման և կարողությունների զարգացման կենտրոն» մասնաճյուղ</t>
  </si>
  <si>
    <t>&lt;Ձեռնարկությունների ինկուբառոր&gt; հիմնադրամ</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</si>
</sst>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_);\(#,##0.0\)"/>
    <numFmt numFmtId="166" formatCode="_(* #,##0.0_);_(* \(#,##0.0\);_(* &quot;-&quot;?_);_(@_)"/>
    <numFmt numFmtId="167" formatCode="##,##0.0;\(##,##0.0\);\-"/>
    <numFmt numFmtId="168" formatCode="0.0"/>
    <numFmt numFmtId="169" formatCode="_(* #,##0.000_);_(* \(#,##0.000\);_(* &quot;-&quot;??_);_(@_)"/>
    <numFmt numFmtId="170" formatCode="_(* #,##0.0_);_(* \(#,##0.0\);_(* &quot;-&quot;??_);_(@_)"/>
  </numFmts>
  <fonts count="64">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sz val="11"/>
      <color indexed="8"/>
      <name val="Calibri"/>
      <family val="2"/>
    </font>
    <font>
      <sz val="10"/>
      <name val="GHEA Grapalat"/>
      <family val="3"/>
    </font>
    <font>
      <sz val="10"/>
      <name val="Arial Armenian"/>
      <family val="2"/>
    </font>
    <font>
      <sz val="10"/>
      <name val="Times Armenian"/>
      <family val="1"/>
    </font>
    <font>
      <sz val="10"/>
      <color theme="1"/>
      <name val="Calibri"/>
      <family val="2"/>
      <scheme val="minor"/>
    </font>
    <font>
      <sz val="10"/>
      <name val="Arial"/>
      <family val="2"/>
    </font>
    <font>
      <sz val="10"/>
      <name val="Arial"/>
      <family val="2"/>
      <charset val="204"/>
    </font>
    <font>
      <sz val="10"/>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i/>
      <sz val="10"/>
      <name val="GHEA Grapalat"/>
      <family val="3"/>
    </font>
    <font>
      <b/>
      <i/>
      <sz val="9"/>
      <color indexed="8"/>
      <name val="Arial Armenian"/>
      <family val="2"/>
    </font>
    <font>
      <sz val="10"/>
      <color rgb="FFFF0000"/>
      <name val="GHEA Grapalat"/>
      <family val="3"/>
    </font>
    <font>
      <sz val="11"/>
      <color theme="1"/>
      <name val="GHEA Grapalat"/>
      <family val="3"/>
    </font>
    <font>
      <b/>
      <sz val="10"/>
      <name val="GHEA Grapalat"/>
      <family val="3"/>
    </font>
    <font>
      <b/>
      <i/>
      <sz val="10"/>
      <name val="GHEA Grapalat"/>
      <family val="3"/>
    </font>
    <font>
      <b/>
      <sz val="10"/>
      <color theme="1"/>
      <name val="GHEA Grapalat"/>
      <family val="3"/>
    </font>
    <font>
      <sz val="10"/>
      <name val="Arial Unicode"/>
      <family val="2"/>
    </font>
    <font>
      <sz val="11"/>
      <name val="GHEA Grapalat"/>
      <family val="3"/>
    </font>
    <font>
      <b/>
      <sz val="11"/>
      <name val="GHEA Grapalat"/>
      <family val="3"/>
    </font>
    <font>
      <sz val="8"/>
      <name val="GHEA Grapalat"/>
      <family val="3"/>
    </font>
    <font>
      <i/>
      <sz val="8"/>
      <color theme="1"/>
      <name val="GHEA Grapalat"/>
      <family val="3"/>
    </font>
    <font>
      <i/>
      <sz val="8"/>
      <name val="GHEA Grapalat"/>
      <family val="3"/>
    </font>
    <font>
      <sz val="11"/>
      <name val="Calibri"/>
      <family val="2"/>
      <scheme val="minor"/>
    </font>
    <font>
      <b/>
      <sz val="11"/>
      <name val="Calibri"/>
      <family val="2"/>
      <scheme val="minor"/>
    </font>
    <font>
      <i/>
      <sz val="11"/>
      <name val="Calibri"/>
      <family val="2"/>
      <scheme val="minor"/>
    </font>
    <font>
      <i/>
      <sz val="9"/>
      <name val="GHEA Grapalat"/>
      <family val="3"/>
    </font>
    <font>
      <b/>
      <sz val="11"/>
      <color theme="1"/>
      <name val="Calibri"/>
      <family val="2"/>
      <scheme val="minor"/>
    </font>
    <font>
      <b/>
      <sz val="12"/>
      <color theme="1"/>
      <name val="GHEA Grapalat"/>
      <family val="3"/>
    </font>
    <font>
      <sz val="8"/>
      <name val="GHEA Grapalat"/>
      <family val="2"/>
    </font>
    <font>
      <b/>
      <sz val="10"/>
      <name val="Calibri"/>
      <family val="2"/>
    </font>
    <font>
      <b/>
      <sz val="11"/>
      <color theme="1"/>
      <name val="GHEA Grapalat"/>
      <family val="3"/>
    </font>
    <font>
      <b/>
      <i/>
      <sz val="11"/>
      <name val="GHEA Grapalat"/>
      <family val="3"/>
    </font>
    <font>
      <b/>
      <i/>
      <sz val="10"/>
      <color theme="1"/>
      <name val="GHEA Grapalat"/>
      <family val="3"/>
    </font>
    <font>
      <b/>
      <sz val="10"/>
      <color rgb="FFFF0000"/>
      <name val="GHEA Grapalat"/>
      <family val="3"/>
    </font>
    <font>
      <b/>
      <sz val="10"/>
      <color indexed="10"/>
      <name val="GHEA Grapalat"/>
      <family val="3"/>
    </font>
    <font>
      <sz val="10"/>
      <color indexed="8"/>
      <name val="GHEA Grapalat"/>
      <family val="3"/>
    </font>
    <font>
      <sz val="10"/>
      <color indexed="10"/>
      <name val="GHEA Grapalat"/>
      <family val="3"/>
    </font>
    <font>
      <b/>
      <sz val="11"/>
      <color theme="1"/>
      <name val="Calibri"/>
      <family val="2"/>
      <charset val="204"/>
      <scheme val="minor"/>
    </font>
    <font>
      <i/>
      <sz val="9"/>
      <name val="Norow"/>
    </font>
    <font>
      <i/>
      <sz val="9"/>
      <name val="Nerrow"/>
    </font>
    <font>
      <i/>
      <sz val="9"/>
      <name val="Arial Narrow"/>
      <family val="2"/>
    </font>
  </fonts>
  <fills count="33">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34998626667073579"/>
        <bgColor indexed="64"/>
      </patternFill>
    </fill>
    <fill>
      <patternFill patternType="solid">
        <fgColor indexed="9"/>
        <bgColor indexed="64"/>
      </patternFill>
    </fill>
    <fill>
      <patternFill patternType="solid">
        <fgColor theme="9"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3">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1" fillId="0" borderId="0"/>
    <xf numFmtId="0" fontId="7" fillId="0" borderId="0"/>
    <xf numFmtId="0" fontId="12" fillId="3" borderId="0" applyNumberFormat="0" applyBorder="0" applyAlignment="0" applyProtection="0"/>
    <xf numFmtId="0" fontId="8" fillId="0" borderId="0"/>
    <xf numFmtId="0" fontId="1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13" fillId="16"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16" applyNumberFormat="0" applyAlignment="0" applyProtection="0"/>
    <xf numFmtId="0" fontId="16" fillId="23" borderId="17"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2" borderId="16" applyNumberFormat="0" applyAlignment="0" applyProtection="0"/>
    <xf numFmtId="0" fontId="23" fillId="0" borderId="21" applyNumberFormat="0" applyFill="0" applyAlignment="0" applyProtection="0"/>
    <xf numFmtId="0" fontId="24" fillId="24" borderId="0" applyNumberFormat="0" applyBorder="0" applyAlignment="0" applyProtection="0"/>
    <xf numFmtId="1" fontId="31" fillId="0" borderId="0"/>
    <xf numFmtId="1" fontId="31" fillId="0" borderId="0"/>
    <xf numFmtId="1" fontId="31" fillId="0" borderId="0"/>
    <xf numFmtId="0" fontId="1" fillId="0" borderId="0"/>
    <xf numFmtId="0" fontId="10" fillId="0" borderId="0"/>
    <xf numFmtId="0" fontId="10" fillId="0" borderId="0"/>
    <xf numFmtId="0" fontId="7" fillId="25" borderId="22" applyNumberFormat="0" applyFont="0" applyAlignment="0" applyProtection="0"/>
    <xf numFmtId="0" fontId="25" fillId="22" borderId="23" applyNumberFormat="0" applyAlignment="0" applyProtection="0"/>
    <xf numFmtId="0" fontId="29" fillId="0" borderId="0"/>
    <xf numFmtId="0" fontId="30" fillId="0" borderId="0"/>
    <xf numFmtId="0" fontId="29" fillId="0" borderId="0"/>
    <xf numFmtId="0" fontId="26" fillId="0" borderId="0" applyNumberFormat="0" applyFill="0" applyBorder="0" applyAlignment="0" applyProtection="0"/>
    <xf numFmtId="0" fontId="27" fillId="0" borderId="24" applyNumberFormat="0" applyFill="0" applyAlignment="0" applyProtection="0"/>
    <xf numFmtId="0" fontId="28" fillId="0" borderId="0" applyNumberFormat="0" applyFill="0" applyBorder="0" applyAlignment="0" applyProtection="0"/>
    <xf numFmtId="0" fontId="11" fillId="0" borderId="0"/>
    <xf numFmtId="1" fontId="31" fillId="0" borderId="0"/>
    <xf numFmtId="0" fontId="10" fillId="0" borderId="0"/>
    <xf numFmtId="0" fontId="39" fillId="0" borderId="0"/>
    <xf numFmtId="0" fontId="11" fillId="0" borderId="0"/>
    <xf numFmtId="0" fontId="10" fillId="0" borderId="0"/>
    <xf numFmtId="0" fontId="7" fillId="0" borderId="0"/>
    <xf numFmtId="0" fontId="10" fillId="0" borderId="0"/>
    <xf numFmtId="0" fontId="11" fillId="0" borderId="0"/>
    <xf numFmtId="9" fontId="1" fillId="0" borderId="0" applyFont="0" applyFill="0" applyBorder="0" applyAlignment="0" applyProtection="0"/>
    <xf numFmtId="0" fontId="29" fillId="0" borderId="0"/>
    <xf numFmtId="167" fontId="51" fillId="0" borderId="0" applyFill="0" applyBorder="0" applyProtection="0">
      <alignment horizontal="right" vertical="top"/>
    </xf>
    <xf numFmtId="0" fontId="7" fillId="0" borderId="0"/>
    <xf numFmtId="0" fontId="11" fillId="0" borderId="0"/>
  </cellStyleXfs>
  <cellXfs count="704">
    <xf numFmtId="0" fontId="0" fillId="0" borderId="0" xfId="0"/>
    <xf numFmtId="0" fontId="0" fillId="0" borderId="0" xfId="0"/>
    <xf numFmtId="0" fontId="0" fillId="0" borderId="0" xfId="0"/>
    <xf numFmtId="0" fontId="9" fillId="0" borderId="0" xfId="0" applyFont="1"/>
    <xf numFmtId="0" fontId="2" fillId="0" borderId="0" xfId="0" applyFont="1"/>
    <xf numFmtId="0" fontId="2" fillId="2" borderId="4" xfId="0" applyFont="1" applyFill="1" applyBorder="1" applyAlignment="1">
      <alignment horizontal="left"/>
    </xf>
    <xf numFmtId="0" fontId="2" fillId="2" borderId="5" xfId="0" applyFont="1" applyFill="1" applyBorder="1"/>
    <xf numFmtId="0" fontId="2" fillId="0" borderId="6" xfId="0" applyFont="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2"/>
    <xf numFmtId="0" fontId="0" fillId="0" borderId="0" xfId="0" applyAlignment="1"/>
    <xf numFmtId="49" fontId="33" fillId="0" borderId="14" xfId="0" applyNumberFormat="1" applyFont="1" applyFill="1" applyBorder="1" applyAlignment="1">
      <alignment vertical="top"/>
    </xf>
    <xf numFmtId="49" fontId="33" fillId="0" borderId="25" xfId="0" applyNumberFormat="1" applyFont="1" applyFill="1" applyBorder="1" applyAlignment="1">
      <alignment vertical="top"/>
    </xf>
    <xf numFmtId="0" fontId="2" fillId="0" borderId="13" xfId="0" applyFont="1" applyFill="1" applyBorder="1" applyAlignment="1">
      <alignment horizontal="left" vertical="top"/>
    </xf>
    <xf numFmtId="0" fontId="2" fillId="0" borderId="8"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Border="1" applyAlignment="1">
      <alignment vertical="top" wrapText="1"/>
    </xf>
    <xf numFmtId="0" fontId="2" fillId="0" borderId="13" xfId="0" applyFont="1" applyBorder="1" applyAlignment="1">
      <alignment horizontal="left"/>
    </xf>
    <xf numFmtId="0" fontId="2" fillId="0" borderId="8" xfId="0" applyFont="1" applyBorder="1" applyAlignment="1">
      <alignment horizontal="left"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Border="1" applyAlignment="1">
      <alignment vertical="center"/>
    </xf>
    <xf numFmtId="0" fontId="2" fillId="0" borderId="8" xfId="0" applyFont="1" applyBorder="1" applyAlignment="1">
      <alignment vertical="center" wrapText="1"/>
    </xf>
    <xf numFmtId="0" fontId="3" fillId="0" borderId="15" xfId="0" applyFont="1" applyBorder="1" applyAlignment="1">
      <alignment vertical="top" wrapText="1"/>
    </xf>
    <xf numFmtId="0" fontId="3" fillId="2" borderId="4" xfId="0" applyFont="1" applyFill="1" applyBorder="1" applyAlignment="1">
      <alignment vertical="top"/>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center"/>
    </xf>
    <xf numFmtId="0" fontId="3" fillId="2" borderId="6" xfId="0" applyFont="1" applyFill="1" applyBorder="1" applyAlignment="1">
      <alignment vertical="top"/>
    </xf>
    <xf numFmtId="0" fontId="3" fillId="0" borderId="2"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center" wrapText="1"/>
    </xf>
    <xf numFmtId="0" fontId="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2" borderId="9" xfId="0" applyFont="1" applyFill="1" applyBorder="1" applyAlignment="1">
      <alignment horizontal="center" vertical="center" wrapText="1"/>
    </xf>
    <xf numFmtId="0" fontId="0" fillId="0" borderId="0" xfId="0" applyAlignment="1">
      <alignment wrapText="1"/>
    </xf>
    <xf numFmtId="0" fontId="6" fillId="26" borderId="0" xfId="9" applyFont="1" applyFill="1" applyAlignment="1">
      <alignment vertical="center" wrapText="1"/>
    </xf>
    <xf numFmtId="0" fontId="6" fillId="26" borderId="0" xfId="9" applyFont="1" applyFill="1" applyAlignment="1">
      <alignment vertical="center" wrapText="1"/>
    </xf>
    <xf numFmtId="0" fontId="6" fillId="26" borderId="0" xfId="9" applyNumberFormat="1" applyFont="1" applyFill="1" applyBorder="1" applyAlignment="1">
      <alignment horizontal="left" vertical="center" wrapText="1"/>
    </xf>
    <xf numFmtId="165" fontId="6" fillId="26" borderId="0" xfId="3" applyNumberFormat="1" applyFont="1" applyFill="1" applyAlignment="1">
      <alignment horizontal="right" vertical="center"/>
    </xf>
    <xf numFmtId="0" fontId="2" fillId="0" borderId="6" xfId="0" applyFont="1" applyBorder="1" applyAlignment="1">
      <alignment horizontal="left"/>
    </xf>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left"/>
    </xf>
    <xf numFmtId="0" fontId="2" fillId="0" borderId="12" xfId="0" applyFont="1" applyBorder="1" applyAlignment="1">
      <alignment wrapText="1"/>
    </xf>
    <xf numFmtId="0" fontId="2" fillId="0" borderId="0" xfId="0" applyFont="1" applyBorder="1" applyAlignment="1">
      <alignment horizontal="left" wrapText="1" indent="5"/>
    </xf>
    <xf numFmtId="164" fontId="6" fillId="0" borderId="0" xfId="71" applyNumberFormat="1" applyFont="1" applyFill="1" applyBorder="1" applyAlignment="1">
      <alignment horizontal="left" vertical="center" wrapText="1"/>
    </xf>
    <xf numFmtId="0" fontId="2" fillId="2" borderId="5" xfId="0" applyFont="1" applyFill="1" applyBorder="1" applyAlignment="1">
      <alignment wrapText="1"/>
    </xf>
    <xf numFmtId="0" fontId="2" fillId="0" borderId="12" xfId="0" applyFont="1" applyBorder="1" applyAlignment="1">
      <alignment horizontal="left" wrapText="1" indent="5"/>
    </xf>
    <xf numFmtId="0" fontId="2" fillId="2" borderId="9" xfId="0" applyFont="1" applyFill="1" applyBorder="1"/>
    <xf numFmtId="0" fontId="2" fillId="0" borderId="15"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wrapText="1"/>
    </xf>
    <xf numFmtId="0" fontId="2" fillId="0" borderId="5" xfId="0" applyFont="1" applyBorder="1"/>
    <xf numFmtId="0" fontId="2" fillId="0" borderId="6" xfId="0" applyFont="1" applyBorder="1" applyAlignment="1">
      <alignment horizontal="left" wrapText="1" indent="5"/>
    </xf>
    <xf numFmtId="0" fontId="2" fillId="2" borderId="9" xfId="0" applyFont="1" applyFill="1" applyBorder="1" applyAlignment="1">
      <alignment horizontal="center" vertical="center"/>
    </xf>
    <xf numFmtId="0" fontId="2" fillId="0" borderId="15" xfId="0" applyFont="1" applyFill="1" applyBorder="1" applyAlignment="1">
      <alignment wrapText="1"/>
    </xf>
    <xf numFmtId="0" fontId="2" fillId="0" borderId="15" xfId="0" applyFont="1" applyBorder="1"/>
    <xf numFmtId="0" fontId="2" fillId="0" borderId="2" xfId="0" applyFont="1" applyBorder="1"/>
    <xf numFmtId="0" fontId="2" fillId="0" borderId="9" xfId="0" applyFont="1" applyFill="1" applyBorder="1" applyAlignment="1">
      <alignment wrapText="1"/>
    </xf>
    <xf numFmtId="0" fontId="2" fillId="0" borderId="0" xfId="0" applyFont="1"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6" fillId="0" borderId="0" xfId="3" applyNumberFormat="1" applyFont="1" applyFill="1" applyAlignment="1">
      <alignment horizontal="center" vertical="center"/>
    </xf>
    <xf numFmtId="164" fontId="42" fillId="0" borderId="0" xfId="1" applyNumberFormat="1" applyFont="1" applyFill="1" applyAlignment="1">
      <alignment horizontal="center" vertical="center"/>
    </xf>
    <xf numFmtId="1" fontId="43" fillId="0" borderId="2" xfId="0" applyNumberFormat="1" applyFont="1" applyFill="1" applyBorder="1" applyAlignment="1">
      <alignment horizontal="center" vertical="center"/>
    </xf>
    <xf numFmtId="164" fontId="3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2" fillId="0" borderId="0" xfId="0" applyFont="1" applyFill="1"/>
    <xf numFmtId="0" fontId="38" fillId="0" borderId="0" xfId="0" applyFont="1" applyFill="1"/>
    <xf numFmtId="0" fontId="38" fillId="0" borderId="1" xfId="0" applyFont="1" applyFill="1" applyBorder="1" applyAlignment="1">
      <alignment horizontal="center" vertical="center"/>
    </xf>
    <xf numFmtId="0" fontId="36" fillId="26"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 xfId="0" applyFont="1" applyFill="1" applyBorder="1" applyAlignment="1">
      <alignment horizontal="left" vertical="center"/>
    </xf>
    <xf numFmtId="0" fontId="6" fillId="26" borderId="1" xfId="0" applyFont="1" applyFill="1" applyBorder="1" applyAlignment="1">
      <alignment horizontal="left" vertical="center" wrapText="1"/>
    </xf>
    <xf numFmtId="0" fontId="37" fillId="26"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6" fillId="0" borderId="1" xfId="0" applyFont="1" applyFill="1" applyBorder="1" applyAlignment="1">
      <alignment vertical="center"/>
    </xf>
    <xf numFmtId="0" fontId="38" fillId="0" borderId="1" xfId="0" applyFont="1" applyFill="1" applyBorder="1" applyAlignment="1">
      <alignment horizontal="center" vertical="center" wrapText="1"/>
    </xf>
    <xf numFmtId="1" fontId="43" fillId="0" borderId="15" xfId="0" applyNumberFormat="1" applyFont="1" applyFill="1" applyBorder="1" applyAlignment="1">
      <alignment horizontal="center" vertical="center"/>
    </xf>
    <xf numFmtId="0" fontId="36" fillId="0" borderId="1" xfId="0" applyFont="1" applyFill="1" applyBorder="1" applyAlignment="1">
      <alignment horizontal="center" vertical="center"/>
    </xf>
    <xf numFmtId="0" fontId="32" fillId="26" borderId="1" xfId="0" applyFont="1" applyFill="1" applyBorder="1" applyAlignment="1">
      <alignment horizontal="center" vertical="center" wrapText="1"/>
    </xf>
    <xf numFmtId="0" fontId="3" fillId="0" borderId="0" xfId="0" applyFont="1" applyFill="1"/>
    <xf numFmtId="0" fontId="37" fillId="0" borderId="1" xfId="0" applyFont="1" applyFill="1" applyBorder="1" applyAlignment="1">
      <alignment horizontal="center" vertical="center"/>
    </xf>
    <xf numFmtId="0" fontId="6" fillId="26" borderId="1" xfId="0" applyFont="1" applyFill="1" applyBorder="1" applyAlignment="1">
      <alignment horizontal="center" vertical="center"/>
    </xf>
    <xf numFmtId="0" fontId="6" fillId="26" borderId="1" xfId="0" applyFont="1" applyFill="1" applyBorder="1" applyAlignment="1">
      <alignment vertical="center"/>
    </xf>
    <xf numFmtId="0" fontId="2" fillId="26" borderId="0" xfId="0" applyFont="1" applyFill="1"/>
    <xf numFmtId="0" fontId="36" fillId="26" borderId="2" xfId="0" applyFont="1" applyFill="1" applyBorder="1" applyAlignment="1">
      <alignment horizontal="center" vertical="center" wrapText="1"/>
    </xf>
    <xf numFmtId="0" fontId="36" fillId="26" borderId="15" xfId="0" applyFont="1" applyFill="1" applyBorder="1" applyAlignment="1">
      <alignment horizontal="center" vertical="center"/>
    </xf>
    <xf numFmtId="0" fontId="36" fillId="26" borderId="5" xfId="0" applyFont="1" applyFill="1" applyBorder="1" applyAlignment="1">
      <alignment horizontal="center" vertical="center"/>
    </xf>
    <xf numFmtId="0" fontId="36" fillId="26" borderId="1" xfId="0" applyFont="1" applyFill="1" applyBorder="1" applyAlignment="1">
      <alignment horizontal="center" vertical="center"/>
    </xf>
    <xf numFmtId="0" fontId="38" fillId="26" borderId="2" xfId="0" applyFont="1" applyFill="1" applyBorder="1" applyAlignment="1">
      <alignment horizontal="center" vertical="center"/>
    </xf>
    <xf numFmtId="0" fontId="36" fillId="26" borderId="2" xfId="0" applyFont="1" applyFill="1" applyBorder="1" applyAlignment="1">
      <alignment horizontal="center" vertical="center"/>
    </xf>
    <xf numFmtId="0" fontId="36" fillId="26" borderId="1" xfId="0" applyFont="1" applyFill="1" applyBorder="1" applyAlignment="1">
      <alignment horizontal="left" vertical="center" wrapText="1"/>
    </xf>
    <xf numFmtId="164" fontId="2" fillId="26" borderId="0" xfId="0" applyNumberFormat="1" applyFont="1" applyFill="1"/>
    <xf numFmtId="0" fontId="38" fillId="26" borderId="1" xfId="0" applyFont="1" applyFill="1" applyBorder="1" applyAlignment="1">
      <alignment horizontal="center" vertical="center" wrapText="1"/>
    </xf>
    <xf numFmtId="166" fontId="36" fillId="26" borderId="1" xfId="6" applyNumberFormat="1" applyFont="1" applyFill="1" applyBorder="1" applyAlignment="1">
      <alignment horizontal="center" vertical="center" wrapText="1"/>
    </xf>
    <xf numFmtId="0" fontId="36" fillId="26" borderId="9" xfId="0" applyFont="1" applyFill="1" applyBorder="1" applyAlignment="1">
      <alignment horizontal="center" vertical="center"/>
    </xf>
    <xf numFmtId="0" fontId="6" fillId="26" borderId="9" xfId="0" applyFont="1" applyFill="1" applyBorder="1" applyAlignment="1">
      <alignment vertical="center"/>
    </xf>
    <xf numFmtId="0" fontId="38" fillId="26" borderId="1" xfId="0" applyFont="1" applyFill="1" applyBorder="1" applyAlignment="1">
      <alignment horizontal="center" vertical="center"/>
    </xf>
    <xf numFmtId="0" fontId="36" fillId="26" borderId="13" xfId="0" applyFont="1" applyFill="1" applyBorder="1" applyAlignment="1">
      <alignment horizontal="left" vertical="center" wrapText="1"/>
    </xf>
    <xf numFmtId="0" fontId="6" fillId="26" borderId="2" xfId="0" applyFont="1" applyFill="1" applyBorder="1" applyAlignment="1">
      <alignment horizontal="center" vertical="center"/>
    </xf>
    <xf numFmtId="0" fontId="36" fillId="26" borderId="1" xfId="0" applyFont="1" applyFill="1" applyBorder="1" applyAlignment="1">
      <alignment horizontal="left" vertical="center"/>
    </xf>
    <xf numFmtId="0" fontId="36" fillId="26" borderId="1" xfId="0" applyFont="1" applyFill="1" applyBorder="1" applyAlignment="1">
      <alignment vertical="center"/>
    </xf>
    <xf numFmtId="0" fontId="36" fillId="26" borderId="1" xfId="0" applyFont="1" applyFill="1" applyBorder="1" applyAlignment="1">
      <alignment horizontal="center" vertical="top"/>
    </xf>
    <xf numFmtId="0" fontId="38" fillId="26" borderId="0" xfId="0" applyFont="1" applyFill="1"/>
    <xf numFmtId="0" fontId="36" fillId="26" borderId="1" xfId="0" applyFont="1" applyFill="1" applyBorder="1" applyAlignment="1">
      <alignment vertical="top"/>
    </xf>
    <xf numFmtId="0" fontId="36" fillId="26" borderId="0" xfId="0" applyFont="1" applyFill="1"/>
    <xf numFmtId="0" fontId="6" fillId="26" borderId="0" xfId="0" applyFont="1" applyFill="1"/>
    <xf numFmtId="0" fontId="36" fillId="26" borderId="27" xfId="0" applyFont="1" applyFill="1" applyBorder="1" applyAlignment="1">
      <alignment horizontal="center" vertical="center"/>
    </xf>
    <xf numFmtId="0" fontId="38" fillId="26" borderId="2" xfId="0" applyFont="1" applyFill="1" applyBorder="1" applyAlignment="1">
      <alignment horizontal="center" vertical="center" wrapText="1"/>
    </xf>
    <xf numFmtId="0" fontId="36" fillId="26" borderId="12" xfId="0" applyFont="1" applyFill="1" applyBorder="1" applyAlignment="1">
      <alignment horizontal="center" vertical="center"/>
    </xf>
    <xf numFmtId="49" fontId="36" fillId="26" borderId="13" xfId="0" applyNumberFormat="1" applyFont="1" applyFill="1" applyBorder="1" applyAlignment="1">
      <alignment horizontal="left" vertical="center" wrapText="1"/>
    </xf>
    <xf numFmtId="164" fontId="41" fillId="0" borderId="0" xfId="0" applyNumberFormat="1" applyFont="1" applyFill="1" applyAlignment="1">
      <alignment horizontal="center" vertical="center"/>
    </xf>
    <xf numFmtId="164" fontId="41" fillId="0" borderId="0" xfId="3" applyNumberFormat="1" applyFont="1" applyFill="1" applyAlignment="1">
      <alignment horizontal="center" vertical="center"/>
    </xf>
    <xf numFmtId="0" fontId="6" fillId="26" borderId="1" xfId="0" applyFont="1" applyFill="1" applyBorder="1" applyAlignment="1">
      <alignment vertical="center"/>
    </xf>
    <xf numFmtId="0" fontId="6" fillId="26" borderId="1" xfId="0" applyFont="1" applyFill="1" applyBorder="1" applyAlignment="1">
      <alignment vertical="center"/>
    </xf>
    <xf numFmtId="0" fontId="2" fillId="29" borderId="0" xfId="0" applyFont="1" applyFill="1"/>
    <xf numFmtId="0" fontId="36" fillId="26" borderId="1" xfId="0" applyFont="1" applyFill="1" applyBorder="1" applyAlignment="1">
      <alignment horizontal="center" vertical="center" wrapText="1"/>
    </xf>
    <xf numFmtId="49" fontId="36" fillId="26" borderId="13" xfId="0" applyNumberFormat="1" applyFont="1" applyFill="1" applyBorder="1" applyAlignment="1">
      <alignment horizontal="left" vertical="center" wrapText="1"/>
    </xf>
    <xf numFmtId="0" fontId="3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164" fontId="36" fillId="0" borderId="8" xfId="71" applyNumberFormat="1" applyFont="1" applyFill="1" applyBorder="1" applyAlignment="1">
      <alignment horizontal="center" vertical="center" wrapText="1"/>
    </xf>
    <xf numFmtId="0" fontId="32" fillId="0" borderId="8" xfId="0" applyFont="1" applyFill="1" applyBorder="1" applyAlignment="1">
      <alignment horizontal="left" vertical="center" wrapText="1"/>
    </xf>
    <xf numFmtId="1" fontId="43" fillId="0" borderId="6" xfId="0" applyNumberFormat="1" applyFont="1" applyFill="1" applyBorder="1" applyAlignment="1">
      <alignment horizontal="center" vertical="center"/>
    </xf>
    <xf numFmtId="1" fontId="43" fillId="0" borderId="0" xfId="0" applyNumberFormat="1" applyFont="1" applyFill="1" applyBorder="1" applyAlignment="1">
      <alignment horizontal="center" vertical="center"/>
    </xf>
    <xf numFmtId="1" fontId="43" fillId="0" borderId="26" xfId="0" applyNumberFormat="1" applyFont="1" applyFill="1" applyBorder="1" applyAlignment="1">
      <alignment horizontal="center" vertical="center"/>
    </xf>
    <xf numFmtId="1" fontId="43" fillId="0" borderId="10" xfId="0" applyNumberFormat="1" applyFont="1" applyFill="1" applyBorder="1" applyAlignment="1">
      <alignment horizontal="center" vertical="center"/>
    </xf>
    <xf numFmtId="0" fontId="36" fillId="26" borderId="1" xfId="0" applyFont="1" applyFill="1" applyBorder="1" applyAlignment="1">
      <alignment vertical="center"/>
    </xf>
    <xf numFmtId="0" fontId="36" fillId="26" borderId="1" xfId="0" applyFont="1" applyFill="1" applyBorder="1" applyAlignment="1">
      <alignment horizontal="center" vertical="top"/>
    </xf>
    <xf numFmtId="0" fontId="2" fillId="26" borderId="0" xfId="0" applyFont="1" applyFill="1" applyBorder="1"/>
    <xf numFmtId="0" fontId="36" fillId="0" borderId="1"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6"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6" fillId="0" borderId="2" xfId="0" applyFont="1" applyFill="1" applyBorder="1" applyAlignment="1">
      <alignment horizontal="center" vertical="center"/>
    </xf>
    <xf numFmtId="0" fontId="36" fillId="0" borderId="2" xfId="0" applyFont="1" applyFill="1" applyBorder="1" applyAlignment="1">
      <alignment horizontal="left" vertical="center"/>
    </xf>
    <xf numFmtId="0" fontId="32" fillId="0" borderId="2" xfId="0" applyFont="1" applyFill="1" applyBorder="1" applyAlignment="1">
      <alignment horizontal="left" vertical="center" wrapText="1"/>
    </xf>
    <xf numFmtId="164" fontId="6" fillId="0" borderId="2" xfId="0" applyNumberFormat="1" applyFont="1" applyFill="1" applyBorder="1" applyAlignment="1">
      <alignment horizontal="center" vertical="center"/>
    </xf>
    <xf numFmtId="0" fontId="36" fillId="0" borderId="1" xfId="0" applyFont="1" applyFill="1" applyBorder="1" applyAlignment="1">
      <alignment vertical="center" wrapText="1"/>
    </xf>
    <xf numFmtId="164" fontId="32" fillId="0" borderId="1" xfId="0" applyNumberFormat="1" applyFont="1" applyFill="1" applyBorder="1" applyAlignment="1">
      <alignment horizontal="center" vertical="center"/>
    </xf>
    <xf numFmtId="0" fontId="36" fillId="0" borderId="9" xfId="0" applyFont="1" applyFill="1" applyBorder="1" applyAlignment="1">
      <alignment horizontal="center" vertical="center"/>
    </xf>
    <xf numFmtId="165" fontId="36" fillId="0" borderId="1" xfId="0" applyNumberFormat="1" applyFont="1" applyFill="1" applyBorder="1" applyAlignment="1">
      <alignment horizontal="center" vertical="center"/>
    </xf>
    <xf numFmtId="0" fontId="36" fillId="0" borderId="12"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2" fillId="0" borderId="1" xfId="0" applyFont="1" applyFill="1" applyBorder="1" applyAlignment="1">
      <alignment vertical="center" wrapText="1"/>
    </xf>
    <xf numFmtId="165" fontId="32" fillId="0" borderId="1" xfId="0" applyNumberFormat="1" applyFont="1" applyFill="1" applyBorder="1" applyAlignment="1">
      <alignment horizontal="center" vertical="center"/>
    </xf>
    <xf numFmtId="0" fontId="3" fillId="0" borderId="13" xfId="0" applyFont="1" applyFill="1" applyBorder="1" applyAlignment="1">
      <alignment horizontal="left" vertical="center" wrapText="1"/>
    </xf>
    <xf numFmtId="164" fontId="2" fillId="0" borderId="1" xfId="0" applyNumberFormat="1" applyFont="1" applyFill="1" applyBorder="1" applyAlignment="1">
      <alignment horizontal="center" vertical="center"/>
    </xf>
    <xf numFmtId="0" fontId="3" fillId="0" borderId="13" xfId="75" applyFont="1" applyFill="1" applyBorder="1" applyAlignment="1">
      <alignment horizontal="left" vertical="center" wrapText="1"/>
    </xf>
    <xf numFmtId="0" fontId="32" fillId="0" borderId="1" xfId="0" applyFont="1" applyFill="1" applyBorder="1" applyAlignment="1">
      <alignment horizontal="left" vertical="center" wrapText="1"/>
    </xf>
    <xf numFmtId="164" fontId="6" fillId="0" borderId="1" xfId="0" applyNumberFormat="1" applyFont="1" applyFill="1" applyBorder="1" applyAlignment="1">
      <alignment horizontal="center" vertical="center"/>
    </xf>
    <xf numFmtId="0" fontId="32" fillId="0" borderId="3" xfId="0" applyFont="1" applyFill="1" applyBorder="1" applyAlignment="1">
      <alignment horizontal="left" vertical="center" wrapText="1"/>
    </xf>
    <xf numFmtId="0" fontId="48" fillId="0" borderId="2" xfId="0" applyFont="1" applyFill="1" applyBorder="1" applyAlignment="1">
      <alignment horizontal="left" vertical="center" wrapText="1"/>
    </xf>
    <xf numFmtId="164" fontId="6" fillId="0" borderId="1" xfId="76" applyNumberFormat="1" applyFont="1" applyFill="1" applyBorder="1" applyAlignment="1">
      <alignment horizontal="center" vertical="center" wrapText="1"/>
    </xf>
    <xf numFmtId="166" fontId="6" fillId="0" borderId="1" xfId="6" applyNumberFormat="1" applyFont="1" applyFill="1" applyBorder="1" applyAlignment="1">
      <alignment horizontal="center" vertical="center" wrapText="1"/>
    </xf>
    <xf numFmtId="0" fontId="32" fillId="0" borderId="13"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166" fontId="6" fillId="0" borderId="8" xfId="6" applyNumberFormat="1" applyFont="1" applyFill="1" applyBorder="1" applyAlignment="1">
      <alignment horizontal="center" vertical="center" wrapText="1"/>
    </xf>
    <xf numFmtId="0" fontId="36" fillId="0" borderId="15" xfId="0" applyFont="1" applyFill="1" applyBorder="1" applyAlignment="1">
      <alignment horizontal="center" vertical="center"/>
    </xf>
    <xf numFmtId="0" fontId="36" fillId="0" borderId="2" xfId="0" applyFont="1" applyFill="1" applyBorder="1" applyAlignment="1">
      <alignment vertical="center" wrapText="1"/>
    </xf>
    <xf numFmtId="164" fontId="36" fillId="0" borderId="1" xfId="0" applyNumberFormat="1" applyFont="1" applyFill="1" applyBorder="1" applyAlignment="1">
      <alignment horizontal="center" vertical="center" wrapText="1"/>
    </xf>
    <xf numFmtId="0" fontId="6" fillId="0" borderId="1" xfId="73" applyFont="1" applyFill="1" applyBorder="1" applyAlignment="1">
      <alignment horizontal="left" vertical="center" wrapText="1"/>
    </xf>
    <xf numFmtId="164" fontId="36" fillId="0" borderId="1" xfId="73" applyNumberFormat="1" applyFont="1" applyFill="1" applyBorder="1" applyAlignment="1">
      <alignment horizontal="center" vertical="center" wrapText="1"/>
    </xf>
    <xf numFmtId="0" fontId="32" fillId="0" borderId="1" xfId="73" applyFont="1" applyFill="1" applyBorder="1" applyAlignment="1">
      <alignment horizontal="left" vertical="center" wrapText="1"/>
    </xf>
    <xf numFmtId="164" fontId="6" fillId="0" borderId="1" xfId="73"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164" fontId="44" fillId="0" borderId="1" xfId="73" applyNumberFormat="1" applyFont="1" applyFill="1" applyBorder="1" applyAlignment="1">
      <alignment horizontal="center" vertical="center" wrapText="1"/>
    </xf>
    <xf numFmtId="0" fontId="6" fillId="0" borderId="1" xfId="0" applyFont="1" applyFill="1" applyBorder="1" applyAlignment="1">
      <alignment vertical="center"/>
    </xf>
    <xf numFmtId="0" fontId="32" fillId="0" borderId="1" xfId="0" applyFont="1" applyFill="1" applyBorder="1" applyAlignment="1">
      <alignment horizontal="left" vertical="center"/>
    </xf>
    <xf numFmtId="0" fontId="6" fillId="0" borderId="1" xfId="0" applyFont="1" applyFill="1" applyBorder="1" applyAlignment="1">
      <alignment horizontal="left" vertical="center"/>
    </xf>
    <xf numFmtId="49" fontId="36" fillId="0" borderId="13" xfId="0" applyNumberFormat="1" applyFont="1" applyFill="1" applyBorder="1" applyAlignment="1">
      <alignment horizontal="left" vertical="center" wrapText="1"/>
    </xf>
    <xf numFmtId="166" fontId="44" fillId="0" borderId="1" xfId="6" applyNumberFormat="1" applyFont="1" applyFill="1" applyBorder="1" applyAlignment="1">
      <alignment horizontal="left" vertical="center"/>
    </xf>
    <xf numFmtId="49" fontId="37" fillId="0" borderId="1" xfId="0" applyNumberFormat="1" applyFont="1" applyFill="1" applyBorder="1" applyAlignment="1">
      <alignment horizontal="left" vertical="center" wrapText="1"/>
    </xf>
    <xf numFmtId="164" fontId="32" fillId="0" borderId="1" xfId="0" applyNumberFormat="1" applyFont="1" applyFill="1" applyBorder="1" applyAlignment="1">
      <alignment horizontal="left" vertical="center" wrapText="1"/>
    </xf>
    <xf numFmtId="164" fontId="32" fillId="0" borderId="1" xfId="0" applyNumberFormat="1" applyFont="1" applyFill="1" applyBorder="1" applyAlignment="1">
      <alignment horizontal="center" vertical="center" wrapText="1"/>
    </xf>
    <xf numFmtId="49" fontId="36" fillId="0" borderId="1" xfId="0"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12" xfId="0" applyFont="1" applyFill="1" applyBorder="1" applyAlignment="1">
      <alignment horizontal="left" vertical="center" wrapText="1"/>
    </xf>
    <xf numFmtId="164" fontId="36" fillId="0" borderId="1" xfId="76" applyNumberFormat="1" applyFont="1" applyFill="1" applyBorder="1" applyAlignment="1">
      <alignment horizontal="center" vertical="center" wrapText="1"/>
    </xf>
    <xf numFmtId="164" fontId="32" fillId="0" borderId="1" xfId="76" applyNumberFormat="1" applyFont="1" applyFill="1" applyBorder="1" applyAlignment="1">
      <alignment horizontal="center" vertical="center" wrapText="1"/>
    </xf>
    <xf numFmtId="0" fontId="36" fillId="0" borderId="12" xfId="0" applyFont="1" applyFill="1" applyBorder="1" applyAlignment="1">
      <alignment horizontal="center" vertical="center"/>
    </xf>
    <xf numFmtId="0" fontId="2" fillId="0" borderId="1" xfId="0" applyFont="1" applyFill="1" applyBorder="1"/>
    <xf numFmtId="0" fontId="6" fillId="0" borderId="2"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8" xfId="0" applyFont="1" applyFill="1" applyBorder="1" applyAlignment="1">
      <alignment horizontal="center" vertical="center" wrapText="1"/>
    </xf>
    <xf numFmtId="0" fontId="36" fillId="0" borderId="8" xfId="0" applyFont="1" applyFill="1" applyBorder="1" applyAlignment="1">
      <alignment horizontal="center" vertical="center"/>
    </xf>
    <xf numFmtId="164" fontId="48" fillId="0" borderId="1" xfId="71" applyNumberFormat="1" applyFont="1" applyFill="1" applyBorder="1" applyAlignment="1">
      <alignment horizontal="left" vertical="center" wrapText="1"/>
    </xf>
    <xf numFmtId="0" fontId="48" fillId="0" borderId="1" xfId="0" applyFont="1" applyFill="1" applyBorder="1" applyAlignment="1">
      <alignment horizontal="left" vertical="center" wrapText="1"/>
    </xf>
    <xf numFmtId="164" fontId="36" fillId="0" borderId="9"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2" fillId="0" borderId="1" xfId="74" applyFont="1" applyFill="1" applyBorder="1" applyAlignment="1">
      <alignment horizontal="left" vertical="center" wrapText="1"/>
    </xf>
    <xf numFmtId="0" fontId="2" fillId="0" borderId="1" xfId="0" applyFont="1" applyFill="1" applyBorder="1" applyAlignment="1">
      <alignment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vertical="center" wrapText="1"/>
    </xf>
    <xf numFmtId="0" fontId="2" fillId="0" borderId="13" xfId="0" applyFont="1" applyFill="1" applyBorder="1" applyAlignment="1">
      <alignment horizontal="left" vertical="center" wrapText="1"/>
    </xf>
    <xf numFmtId="164" fontId="3" fillId="0" borderId="1" xfId="74" applyNumberFormat="1" applyFont="1" applyFill="1" applyBorder="1" applyAlignment="1">
      <alignment horizontal="left" vertical="center" wrapText="1"/>
    </xf>
    <xf numFmtId="164" fontId="3" fillId="0" borderId="9" xfId="74" applyNumberFormat="1" applyFont="1" applyFill="1" applyBorder="1" applyAlignment="1">
      <alignment vertical="center" wrapText="1"/>
    </xf>
    <xf numFmtId="164" fontId="3" fillId="0" borderId="1" xfId="74" applyNumberFormat="1" applyFont="1" applyFill="1" applyBorder="1" applyAlignment="1">
      <alignment vertical="center" wrapText="1"/>
    </xf>
    <xf numFmtId="0" fontId="37" fillId="0" borderId="1"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Font="1" applyFill="1" applyBorder="1" applyAlignment="1">
      <alignment vertical="center"/>
    </xf>
    <xf numFmtId="0" fontId="32" fillId="0" borderId="11" xfId="0" applyFont="1" applyFill="1" applyBorder="1" applyAlignment="1">
      <alignment horizontal="left" vertical="center" wrapText="1"/>
    </xf>
    <xf numFmtId="49" fontId="36" fillId="0" borderId="1" xfId="0" applyNumberFormat="1" applyFont="1" applyFill="1" applyBorder="1" applyAlignment="1">
      <alignment horizontal="center" vertical="center" wrapText="1"/>
    </xf>
    <xf numFmtId="164" fontId="38" fillId="0" borderId="1" xfId="0" applyNumberFormat="1" applyFont="1" applyFill="1" applyBorder="1" applyAlignment="1">
      <alignment horizontal="center" vertical="center"/>
    </xf>
    <xf numFmtId="0" fontId="2" fillId="0" borderId="9" xfId="0" applyFont="1" applyFill="1" applyBorder="1" applyAlignment="1">
      <alignment vertical="center"/>
    </xf>
    <xf numFmtId="0" fontId="32" fillId="0" borderId="1" xfId="0" applyFont="1" applyFill="1" applyBorder="1" applyAlignment="1">
      <alignment horizontal="center" vertical="center" wrapText="1"/>
    </xf>
    <xf numFmtId="164" fontId="36" fillId="0" borderId="2"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36" fillId="0" borderId="15" xfId="0" applyFont="1" applyFill="1" applyBorder="1" applyAlignment="1">
      <alignment horizontal="left" vertical="center"/>
    </xf>
    <xf numFmtId="0" fontId="32" fillId="0" borderId="15" xfId="0" applyFont="1" applyFill="1" applyBorder="1" applyAlignment="1">
      <alignment horizontal="left" vertical="center" wrapText="1"/>
    </xf>
    <xf numFmtId="0" fontId="32" fillId="0" borderId="1" xfId="0" applyFont="1" applyFill="1" applyBorder="1" applyAlignment="1">
      <alignment vertical="center"/>
    </xf>
    <xf numFmtId="0" fontId="32" fillId="0" borderId="0" xfId="0" applyFont="1" applyFill="1" applyAlignment="1">
      <alignment vertical="center"/>
    </xf>
    <xf numFmtId="164" fontId="38" fillId="0" borderId="2" xfId="0" applyNumberFormat="1" applyFont="1" applyFill="1" applyBorder="1" applyAlignment="1">
      <alignment horizontal="center" vertical="center"/>
    </xf>
    <xf numFmtId="0" fontId="3" fillId="0" borderId="1" xfId="0" applyFont="1" applyFill="1" applyBorder="1" applyAlignment="1">
      <alignment vertical="center" wrapText="1"/>
    </xf>
    <xf numFmtId="0" fontId="38" fillId="0" borderId="1" xfId="0" applyFont="1" applyFill="1" applyBorder="1" applyAlignment="1">
      <alignment vertical="center" wrapText="1"/>
    </xf>
    <xf numFmtId="4" fontId="36" fillId="0" borderId="1" xfId="0" applyNumberFormat="1" applyFont="1" applyFill="1" applyBorder="1" applyAlignment="1">
      <alignment horizontal="center" vertical="center"/>
    </xf>
    <xf numFmtId="164" fontId="36" fillId="0" borderId="9" xfId="0" applyNumberFormat="1" applyFont="1" applyFill="1" applyBorder="1" applyAlignment="1">
      <alignment horizontal="center" vertical="center"/>
    </xf>
    <xf numFmtId="0" fontId="36" fillId="0" borderId="9" xfId="0" applyFont="1" applyFill="1" applyBorder="1" applyAlignment="1">
      <alignment vertical="center" wrapText="1"/>
    </xf>
    <xf numFmtId="0" fontId="36" fillId="0" borderId="2" xfId="0" applyFont="1" applyFill="1" applyBorder="1" applyAlignment="1">
      <alignment vertical="center"/>
    </xf>
    <xf numFmtId="0" fontId="47" fillId="0" borderId="1" xfId="0" applyFont="1" applyFill="1" applyBorder="1" applyAlignment="1">
      <alignment vertical="center"/>
    </xf>
    <xf numFmtId="0" fontId="32" fillId="0" borderId="8" xfId="0" applyFont="1" applyFill="1" applyBorder="1" applyAlignment="1">
      <alignment horizontal="center" vertical="center" wrapText="1"/>
    </xf>
    <xf numFmtId="0" fontId="45" fillId="0" borderId="1" xfId="0" applyFont="1" applyFill="1" applyBorder="1" applyAlignment="1">
      <alignment horizontal="center"/>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wrapText="1"/>
    </xf>
    <xf numFmtId="0" fontId="2" fillId="26" borderId="0" xfId="0" applyFont="1" applyFill="1" applyAlignment="1">
      <alignment horizontal="center"/>
    </xf>
    <xf numFmtId="0" fontId="36" fillId="0" borderId="1" xfId="0" applyFont="1" applyFill="1" applyBorder="1" applyAlignment="1">
      <alignment horizontal="left" vertical="center" wrapText="1"/>
    </xf>
    <xf numFmtId="0" fontId="36" fillId="26" borderId="1" xfId="0" applyFont="1" applyFill="1" applyBorder="1" applyAlignment="1">
      <alignment horizontal="left" vertical="center" wrapText="1"/>
    </xf>
    <xf numFmtId="0" fontId="2" fillId="0" borderId="9" xfId="0" applyFont="1" applyFill="1" applyBorder="1" applyAlignment="1">
      <alignment horizontal="center" vertical="center"/>
    </xf>
    <xf numFmtId="0" fontId="36" fillId="0" borderId="7" xfId="0" applyFont="1" applyFill="1" applyBorder="1" applyAlignment="1">
      <alignment horizontal="center" vertical="center"/>
    </xf>
    <xf numFmtId="0" fontId="36" fillId="26" borderId="7" xfId="0" applyFont="1" applyFill="1" applyBorder="1" applyAlignment="1">
      <alignment horizontal="center" vertical="center"/>
    </xf>
    <xf numFmtId="0" fontId="41" fillId="0" borderId="8"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8" xfId="0" applyFont="1" applyFill="1" applyBorder="1" applyAlignment="1">
      <alignment horizontal="center" vertical="center" wrapText="1"/>
    </xf>
    <xf numFmtId="0" fontId="36" fillId="26" borderId="1" xfId="0" applyFont="1" applyFill="1" applyBorder="1" applyAlignment="1">
      <alignment horizontal="center" vertical="center" wrapText="1"/>
    </xf>
    <xf numFmtId="168" fontId="6" fillId="26" borderId="0" xfId="0" applyNumberFormat="1" applyFont="1" applyFill="1"/>
    <xf numFmtId="168" fontId="36" fillId="26" borderId="0" xfId="0" applyNumberFormat="1" applyFont="1" applyFill="1"/>
    <xf numFmtId="0" fontId="6" fillId="26" borderId="28" xfId="0" applyFont="1" applyFill="1" applyBorder="1" applyAlignment="1"/>
    <xf numFmtId="0" fontId="6" fillId="26" borderId="29" xfId="0" applyFont="1" applyFill="1" applyBorder="1" applyAlignment="1"/>
    <xf numFmtId="0" fontId="6" fillId="26" borderId="32" xfId="0" applyFont="1" applyFill="1" applyBorder="1" applyAlignment="1">
      <alignment horizontal="center" vertical="center" wrapText="1"/>
    </xf>
    <xf numFmtId="0" fontId="6" fillId="26" borderId="33" xfId="0" applyFont="1" applyFill="1" applyBorder="1" applyAlignment="1">
      <alignment horizontal="center" vertical="center" wrapText="1"/>
    </xf>
    <xf numFmtId="0" fontId="6" fillId="26" borderId="37" xfId="0" applyFont="1" applyFill="1" applyBorder="1"/>
    <xf numFmtId="0" fontId="6" fillId="26" borderId="0" xfId="0" applyFont="1" applyFill="1" applyBorder="1"/>
    <xf numFmtId="0" fontId="36" fillId="26" borderId="31" xfId="0" applyFont="1" applyFill="1" applyBorder="1" applyAlignment="1">
      <alignment horizontal="left"/>
    </xf>
    <xf numFmtId="0" fontId="36" fillId="26" borderId="0" xfId="0" applyFont="1" applyFill="1" applyBorder="1" applyAlignment="1">
      <alignment horizontal="left"/>
    </xf>
    <xf numFmtId="0" fontId="6" fillId="26" borderId="0" xfId="0" applyFont="1" applyFill="1" applyBorder="1" applyAlignment="1">
      <alignment horizontal="center" vertical="center" wrapText="1"/>
    </xf>
    <xf numFmtId="0" fontId="6" fillId="26" borderId="38" xfId="0" applyFont="1" applyFill="1" applyBorder="1"/>
    <xf numFmtId="0" fontId="6" fillId="26" borderId="39" xfId="0" applyFont="1" applyFill="1" applyBorder="1"/>
    <xf numFmtId="0" fontId="37" fillId="26" borderId="39" xfId="0" applyFont="1" applyFill="1" applyBorder="1" applyAlignment="1">
      <alignment horizontal="left"/>
    </xf>
    <xf numFmtId="168" fontId="36" fillId="26" borderId="40" xfId="0" applyNumberFormat="1" applyFont="1" applyFill="1" applyBorder="1" applyAlignment="1">
      <alignment horizontal="center" vertical="center"/>
    </xf>
    <xf numFmtId="2" fontId="6" fillId="26" borderId="0" xfId="0" applyNumberFormat="1" applyFont="1" applyFill="1" applyBorder="1"/>
    <xf numFmtId="0" fontId="36" fillId="26" borderId="37" xfId="0" applyFont="1" applyFill="1" applyBorder="1" applyAlignment="1">
      <alignment horizontal="left"/>
    </xf>
    <xf numFmtId="0" fontId="6" fillId="26" borderId="43" xfId="0" applyFont="1" applyFill="1" applyBorder="1"/>
    <xf numFmtId="0" fontId="36" fillId="26" borderId="5" xfId="0" applyFont="1" applyFill="1" applyBorder="1" applyAlignment="1">
      <alignment vertical="center"/>
    </xf>
    <xf numFmtId="0" fontId="6" fillId="26" borderId="13" xfId="0" applyFont="1" applyFill="1" applyBorder="1"/>
    <xf numFmtId="168" fontId="36" fillId="26" borderId="1" xfId="0" applyNumberFormat="1" applyFont="1" applyFill="1" applyBorder="1" applyAlignment="1">
      <alignment horizontal="center" vertical="center"/>
    </xf>
    <xf numFmtId="0" fontId="6" fillId="26" borderId="44" xfId="0" applyFont="1" applyFill="1" applyBorder="1"/>
    <xf numFmtId="0" fontId="6" fillId="26" borderId="12" xfId="0" applyFont="1" applyFill="1" applyBorder="1" applyAlignment="1">
      <alignment vertical="center"/>
    </xf>
    <xf numFmtId="0" fontId="6" fillId="26" borderId="12" xfId="0" applyFont="1" applyFill="1" applyBorder="1" applyAlignment="1">
      <alignment horizontal="left" vertical="center" wrapText="1"/>
    </xf>
    <xf numFmtId="166" fontId="6" fillId="26" borderId="10" xfId="6" applyNumberFormat="1" applyFont="1" applyFill="1" applyBorder="1" applyAlignment="1">
      <alignment horizontal="left" vertical="center" wrapText="1"/>
    </xf>
    <xf numFmtId="0" fontId="6" fillId="26" borderId="1" xfId="0" applyFont="1" applyFill="1" applyBorder="1" applyAlignment="1">
      <alignment horizontal="center" vertical="center" wrapText="1"/>
    </xf>
    <xf numFmtId="168" fontId="6" fillId="26" borderId="1" xfId="0" applyNumberFormat="1" applyFont="1" applyFill="1" applyBorder="1" applyAlignment="1">
      <alignment horizontal="center" vertical="center"/>
    </xf>
    <xf numFmtId="0" fontId="6" fillId="26" borderId="9" xfId="0" applyFont="1" applyFill="1" applyBorder="1" applyAlignment="1">
      <alignment horizontal="center" vertical="center" wrapText="1"/>
    </xf>
    <xf numFmtId="168" fontId="6" fillId="26" borderId="1" xfId="0" applyNumberFormat="1" applyFont="1" applyFill="1" applyBorder="1" applyAlignment="1">
      <alignment horizontal="center" vertical="center" wrapText="1"/>
    </xf>
    <xf numFmtId="0" fontId="36" fillId="26" borderId="1" xfId="0" applyFont="1" applyFill="1" applyBorder="1" applyAlignment="1">
      <alignment horizontal="left" wrapText="1"/>
    </xf>
    <xf numFmtId="168" fontId="36" fillId="26" borderId="1" xfId="0" applyNumberFormat="1" applyFont="1" applyFill="1" applyBorder="1" applyAlignment="1">
      <alignment horizontal="center" vertical="center" wrapText="1"/>
    </xf>
    <xf numFmtId="0" fontId="6" fillId="26" borderId="9" xfId="0" applyFont="1" applyFill="1" applyBorder="1" applyAlignment="1">
      <alignment horizontal="left" vertical="center" wrapText="1"/>
    </xf>
    <xf numFmtId="0" fontId="6" fillId="26" borderId="1" xfId="0" applyFont="1" applyFill="1" applyBorder="1" applyAlignment="1">
      <alignment horizontal="left" wrapText="1"/>
    </xf>
    <xf numFmtId="0" fontId="6" fillId="26" borderId="1" xfId="0" applyFont="1" applyFill="1" applyBorder="1" applyAlignment="1">
      <alignment vertical="center" wrapText="1"/>
    </xf>
    <xf numFmtId="0" fontId="6" fillId="26" borderId="2" xfId="0" applyFont="1" applyFill="1" applyBorder="1" applyAlignment="1">
      <alignment horizontal="center" vertical="center" wrapText="1"/>
    </xf>
    <xf numFmtId="166" fontId="6" fillId="26" borderId="7" xfId="6" applyNumberFormat="1" applyFont="1" applyFill="1" applyBorder="1" applyAlignment="1">
      <alignment horizontal="left" vertical="center" wrapText="1"/>
    </xf>
    <xf numFmtId="166" fontId="6" fillId="26" borderId="3" xfId="6" applyNumberFormat="1" applyFont="1" applyFill="1" applyBorder="1" applyAlignment="1">
      <alignment horizontal="left" vertical="center" wrapText="1"/>
    </xf>
    <xf numFmtId="0" fontId="6" fillId="26" borderId="1" xfId="81" applyFont="1" applyFill="1" applyBorder="1" applyAlignment="1">
      <alignment horizontal="left" vertical="center" wrapText="1"/>
    </xf>
    <xf numFmtId="0" fontId="6" fillId="26" borderId="7" xfId="0" applyFont="1" applyFill="1" applyBorder="1" applyAlignment="1">
      <alignment horizontal="center" vertical="center" wrapText="1"/>
    </xf>
    <xf numFmtId="0" fontId="6" fillId="26" borderId="8" xfId="0" applyFont="1" applyFill="1" applyBorder="1" applyAlignment="1">
      <alignment horizontal="center" vertical="center" wrapText="1"/>
    </xf>
    <xf numFmtId="0" fontId="6" fillId="26" borderId="13" xfId="0" applyFont="1" applyFill="1" applyBorder="1" applyAlignment="1">
      <alignment horizontal="center" wrapText="1"/>
    </xf>
    <xf numFmtId="0" fontId="6" fillId="26" borderId="1" xfId="0" applyFont="1" applyFill="1" applyBorder="1" applyAlignment="1">
      <alignment horizontal="center" wrapText="1"/>
    </xf>
    <xf numFmtId="0" fontId="36" fillId="26" borderId="12" xfId="0" applyFont="1" applyFill="1" applyBorder="1" applyAlignment="1">
      <alignment vertical="center"/>
    </xf>
    <xf numFmtId="0" fontId="6" fillId="26" borderId="12" xfId="0" applyFont="1" applyFill="1" applyBorder="1" applyAlignment="1">
      <alignment vertical="center" wrapText="1"/>
    </xf>
    <xf numFmtId="0" fontId="6" fillId="26" borderId="0" xfId="0" applyFont="1" applyFill="1" applyBorder="1" applyAlignment="1">
      <alignment horizontal="center" wrapText="1"/>
    </xf>
    <xf numFmtId="168" fontId="6" fillId="26" borderId="0" xfId="0" applyNumberFormat="1" applyFont="1" applyFill="1" applyBorder="1" applyAlignment="1">
      <alignment horizontal="center" vertical="center"/>
    </xf>
    <xf numFmtId="0" fontId="6" fillId="26" borderId="5" xfId="0" applyFont="1" applyFill="1" applyBorder="1" applyAlignment="1">
      <alignment horizontal="left" vertical="center" wrapText="1"/>
    </xf>
    <xf numFmtId="0" fontId="6" fillId="26" borderId="11" xfId="0" applyFont="1" applyFill="1" applyBorder="1" applyAlignment="1">
      <alignment horizontal="left" vertical="center" wrapText="1"/>
    </xf>
    <xf numFmtId="166" fontId="6" fillId="26" borderId="7" xfId="6" applyNumberFormat="1"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6" borderId="0" xfId="0" applyFont="1" applyFill="1" applyBorder="1" applyAlignment="1">
      <alignment vertical="center"/>
    </xf>
    <xf numFmtId="0" fontId="6" fillId="26" borderId="0" xfId="0" applyFont="1" applyFill="1" applyBorder="1" applyAlignment="1">
      <alignment horizontal="left" vertical="center" wrapText="1"/>
    </xf>
    <xf numFmtId="0" fontId="32" fillId="26" borderId="1" xfId="0" applyFont="1" applyFill="1" applyBorder="1" applyAlignment="1">
      <alignment horizontal="left" vertical="center" wrapText="1"/>
    </xf>
    <xf numFmtId="0" fontId="32" fillId="26" borderId="13" xfId="0" applyFont="1" applyFill="1" applyBorder="1" applyAlignment="1">
      <alignment horizontal="center" wrapText="1"/>
    </xf>
    <xf numFmtId="0" fontId="37" fillId="26" borderId="13" xfId="0" applyFont="1" applyFill="1" applyBorder="1" applyAlignment="1">
      <alignment horizontal="center" wrapText="1"/>
    </xf>
    <xf numFmtId="168" fontId="6" fillId="26" borderId="13" xfId="0" applyNumberFormat="1" applyFont="1" applyFill="1" applyBorder="1" applyAlignment="1">
      <alignment horizontal="center" wrapText="1"/>
    </xf>
    <xf numFmtId="168" fontId="36" fillId="26" borderId="13" xfId="0" applyNumberFormat="1" applyFont="1" applyFill="1" applyBorder="1" applyAlignment="1">
      <alignment horizontal="center" wrapText="1"/>
    </xf>
    <xf numFmtId="0" fontId="36" fillId="26" borderId="1" xfId="82" applyFont="1" applyFill="1" applyBorder="1" applyAlignment="1">
      <alignment horizontal="center" vertical="center" wrapText="1"/>
    </xf>
    <xf numFmtId="0" fontId="6" fillId="26" borderId="13" xfId="82" applyFont="1" applyFill="1" applyBorder="1" applyAlignment="1">
      <alignment horizontal="center" wrapText="1"/>
    </xf>
    <xf numFmtId="0" fontId="36" fillId="26" borderId="2" xfId="82" applyFont="1" applyFill="1" applyBorder="1" applyAlignment="1">
      <alignment horizontal="center" vertical="center" wrapText="1"/>
    </xf>
    <xf numFmtId="0" fontId="6" fillId="26" borderId="37" xfId="0" applyFont="1" applyFill="1" applyBorder="1" applyAlignment="1">
      <alignment vertical="top"/>
    </xf>
    <xf numFmtId="0" fontId="6" fillId="26" borderId="0" xfId="0" applyFont="1" applyFill="1" applyBorder="1" applyAlignment="1">
      <alignment vertical="top"/>
    </xf>
    <xf numFmtId="0" fontId="6" fillId="26" borderId="0" xfId="0" applyFont="1" applyFill="1" applyBorder="1" applyAlignment="1">
      <alignment horizontal="left" vertical="top" wrapText="1"/>
    </xf>
    <xf numFmtId="0" fontId="37" fillId="26" borderId="13" xfId="0" applyFont="1" applyFill="1" applyBorder="1" applyAlignment="1">
      <alignment horizontal="center" vertical="center" wrapText="1"/>
    </xf>
    <xf numFmtId="0" fontId="6" fillId="26" borderId="0" xfId="0" applyFont="1" applyFill="1" applyAlignment="1">
      <alignment vertical="top"/>
    </xf>
    <xf numFmtId="0" fontId="6" fillId="26" borderId="44" xfId="0" applyFont="1" applyFill="1" applyBorder="1" applyAlignment="1">
      <alignment vertical="top"/>
    </xf>
    <xf numFmtId="0" fontId="6" fillId="26" borderId="12" xfId="0" applyFont="1" applyFill="1" applyBorder="1" applyAlignment="1">
      <alignment vertical="top"/>
    </xf>
    <xf numFmtId="0" fontId="6" fillId="26" borderId="10" xfId="0" applyFont="1" applyFill="1" applyBorder="1" applyAlignment="1">
      <alignment horizontal="left" vertical="top" wrapText="1"/>
    </xf>
    <xf numFmtId="0" fontId="35" fillId="0" borderId="0" xfId="0" applyFont="1"/>
    <xf numFmtId="0" fontId="2" fillId="0" borderId="0" xfId="0" applyFont="1" applyAlignment="1">
      <alignment horizontal="right"/>
    </xf>
    <xf numFmtId="0" fontId="35" fillId="0" borderId="0" xfId="0" applyFont="1" applyAlignment="1">
      <alignment horizontal="center" wrapText="1"/>
    </xf>
    <xf numFmtId="169" fontId="32" fillId="0" borderId="0" xfId="1" applyNumberFormat="1" applyFont="1" applyAlignment="1">
      <alignment horizontal="right"/>
    </xf>
    <xf numFmtId="0" fontId="6" fillId="2" borderId="45" xfId="0" applyFont="1" applyFill="1" applyBorder="1" applyAlignment="1"/>
    <xf numFmtId="0" fontId="6" fillId="2" borderId="29" xfId="0" applyFont="1" applyFill="1" applyBorder="1" applyAlignment="1"/>
    <xf numFmtId="0" fontId="40" fillId="0" borderId="0" xfId="0" applyFont="1"/>
    <xf numFmtId="0" fontId="6" fillId="2" borderId="4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0" fillId="0" borderId="30" xfId="0" applyFont="1" applyBorder="1"/>
    <xf numFmtId="0" fontId="6" fillId="0" borderId="30" xfId="0" applyFont="1" applyBorder="1"/>
    <xf numFmtId="0" fontId="36" fillId="0" borderId="31" xfId="0" applyFont="1" applyBorder="1" applyAlignment="1">
      <alignment horizontal="left"/>
    </xf>
    <xf numFmtId="168" fontId="54" fillId="0" borderId="48" xfId="0" applyNumberFormat="1" applyFont="1" applyBorder="1" applyAlignment="1">
      <alignment horizontal="center"/>
    </xf>
    <xf numFmtId="0" fontId="35" fillId="2" borderId="40" xfId="0" applyFont="1" applyFill="1" applyBorder="1"/>
    <xf numFmtId="0" fontId="2" fillId="2" borderId="39" xfId="0" applyFont="1" applyFill="1" applyBorder="1"/>
    <xf numFmtId="0" fontId="55" fillId="2" borderId="39" xfId="0" applyFont="1" applyFill="1" applyBorder="1" applyAlignment="1">
      <alignment horizontal="center" vertical="center"/>
    </xf>
    <xf numFmtId="0" fontId="55" fillId="2" borderId="39" xfId="0" applyFont="1" applyFill="1" applyBorder="1" applyAlignment="1">
      <alignment horizontal="left"/>
    </xf>
    <xf numFmtId="168" fontId="55" fillId="2" borderId="49" xfId="0" applyNumberFormat="1" applyFont="1" applyFill="1" applyBorder="1" applyAlignment="1">
      <alignment horizontal="center" vertical="center"/>
    </xf>
    <xf numFmtId="0" fontId="2" fillId="2" borderId="14" xfId="0" applyFont="1" applyFill="1" applyBorder="1" applyAlignment="1">
      <alignment horizontal="left"/>
    </xf>
    <xf numFmtId="0" fontId="2" fillId="2" borderId="0" xfId="0" applyFont="1" applyFill="1" applyBorder="1"/>
    <xf numFmtId="0" fontId="38"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0" xfId="0" applyFont="1" applyFill="1" applyBorder="1" applyAlignment="1">
      <alignment horizontal="center"/>
    </xf>
    <xf numFmtId="0" fontId="2" fillId="2" borderId="51" xfId="0" applyFont="1" applyFill="1" applyBorder="1"/>
    <xf numFmtId="0" fontId="2" fillId="2" borderId="3" xfId="0" applyFont="1" applyFill="1" applyBorder="1" applyAlignment="1">
      <alignment vertical="center"/>
    </xf>
    <xf numFmtId="166" fontId="36" fillId="0" borderId="1" xfId="6" applyNumberFormat="1" applyFont="1" applyFill="1" applyBorder="1" applyAlignment="1">
      <alignment horizontal="center" vertical="center" wrapText="1"/>
    </xf>
    <xf numFmtId="0" fontId="2" fillId="2" borderId="1" xfId="0" applyFont="1" applyFill="1" applyBorder="1"/>
    <xf numFmtId="168" fontId="38" fillId="2" borderId="50" xfId="0" applyNumberFormat="1" applyFont="1" applyFill="1" applyBorder="1" applyAlignment="1">
      <alignment horizontal="center" vertical="center"/>
    </xf>
    <xf numFmtId="0" fontId="38"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2" xfId="0" applyFont="1" applyFill="1" applyBorder="1" applyAlignment="1">
      <alignment horizontal="center"/>
    </xf>
    <xf numFmtId="0" fontId="2" fillId="2" borderId="25" xfId="0" applyFont="1" applyFill="1" applyBorder="1"/>
    <xf numFmtId="0" fontId="2" fillId="2" borderId="5" xfId="0" applyFont="1" applyFill="1" applyBorder="1" applyAlignment="1">
      <alignment vertical="center"/>
    </xf>
    <xf numFmtId="168" fontId="56" fillId="2" borderId="50" xfId="0" applyNumberFormat="1" applyFont="1" applyFill="1" applyBorder="1" applyAlignment="1">
      <alignment horizontal="center" vertical="center"/>
    </xf>
    <xf numFmtId="0" fontId="35" fillId="0" borderId="0" xfId="0" applyFont="1" applyFill="1"/>
    <xf numFmtId="0" fontId="2" fillId="2" borderId="14" xfId="0" applyFont="1" applyFill="1" applyBorder="1"/>
    <xf numFmtId="0" fontId="2" fillId="2" borderId="15" xfId="0" applyFont="1" applyFill="1" applyBorder="1"/>
    <xf numFmtId="168" fontId="38" fillId="2" borderId="48" xfId="0" applyNumberFormat="1" applyFont="1" applyFill="1" applyBorder="1" applyAlignment="1">
      <alignment horizontal="center" vertical="center"/>
    </xf>
    <xf numFmtId="168" fontId="55" fillId="2" borderId="53" xfId="0" applyNumberFormat="1" applyFont="1" applyFill="1" applyBorder="1" applyAlignment="1">
      <alignment horizontal="center" vertical="center"/>
    </xf>
    <xf numFmtId="168" fontId="38" fillId="2" borderId="47" xfId="0" applyNumberFormat="1" applyFont="1" applyFill="1" applyBorder="1" applyAlignment="1">
      <alignment horizontal="center" vertical="center"/>
    </xf>
    <xf numFmtId="168" fontId="55" fillId="2" borderId="54" xfId="0" applyNumberFormat="1" applyFont="1" applyFill="1" applyBorder="1" applyAlignment="1">
      <alignment horizontal="center" vertical="center"/>
    </xf>
    <xf numFmtId="0" fontId="2" fillId="2" borderId="55" xfId="0" applyFont="1" applyFill="1" applyBorder="1"/>
    <xf numFmtId="0" fontId="2" fillId="2" borderId="56" xfId="0" applyFont="1" applyFill="1" applyBorder="1" applyAlignment="1">
      <alignment vertical="center"/>
    </xf>
    <xf numFmtId="0" fontId="36" fillId="26" borderId="58" xfId="0" applyFont="1" applyFill="1" applyBorder="1" applyAlignment="1">
      <alignment horizontal="center" vertical="center" wrapText="1"/>
    </xf>
    <xf numFmtId="0" fontId="2" fillId="2" borderId="58" xfId="0" applyFont="1" applyFill="1" applyBorder="1"/>
    <xf numFmtId="0" fontId="6" fillId="2" borderId="14" xfId="0" applyFont="1" applyFill="1" applyBorder="1" applyAlignment="1">
      <alignment horizontal="left"/>
    </xf>
    <xf numFmtId="0" fontId="6" fillId="2" borderId="0" xfId="0" applyFont="1" applyFill="1" applyBorder="1"/>
    <xf numFmtId="0" fontId="6" fillId="2" borderId="2" xfId="0" applyFont="1" applyFill="1" applyBorder="1" applyAlignment="1">
      <alignment horizontal="left" vertical="center" wrapText="1"/>
    </xf>
    <xf numFmtId="168" fontId="38" fillId="2" borderId="52" xfId="0" applyNumberFormat="1" applyFont="1" applyFill="1" applyBorder="1" applyAlignment="1">
      <alignment horizontal="center" vertical="center"/>
    </xf>
    <xf numFmtId="0" fontId="6" fillId="2" borderId="55" xfId="0" applyFont="1" applyFill="1" applyBorder="1"/>
    <xf numFmtId="0" fontId="6" fillId="2" borderId="56" xfId="0" applyFont="1" applyFill="1" applyBorder="1" applyAlignment="1">
      <alignment vertical="center"/>
    </xf>
    <xf numFmtId="0" fontId="37" fillId="26" borderId="58" xfId="0" applyFont="1" applyFill="1" applyBorder="1" applyAlignment="1">
      <alignment horizontal="center" vertical="center" wrapText="1"/>
    </xf>
    <xf numFmtId="168" fontId="2" fillId="2" borderId="47" xfId="0" applyNumberFormat="1" applyFont="1" applyFill="1" applyBorder="1" applyAlignment="1">
      <alignment horizontal="center" vertical="center"/>
    </xf>
    <xf numFmtId="0" fontId="38" fillId="26" borderId="15" xfId="0" applyFont="1" applyFill="1" applyBorder="1" applyAlignment="1">
      <alignment horizontal="center" vertical="center"/>
    </xf>
    <xf numFmtId="0" fontId="3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6" fillId="26" borderId="1" xfId="0" applyFont="1" applyFill="1" applyBorder="1" applyAlignment="1">
      <alignment horizontal="center" vertical="top"/>
    </xf>
    <xf numFmtId="0" fontId="36" fillId="0" borderId="1" xfId="0" applyFont="1" applyFill="1" applyBorder="1" applyAlignment="1">
      <alignment horizontal="center" vertical="center"/>
    </xf>
    <xf numFmtId="0" fontId="6" fillId="26" borderId="1" xfId="0" applyFont="1" applyFill="1" applyBorder="1" applyAlignment="1">
      <alignment horizontal="center" vertical="center" wrapText="1"/>
    </xf>
    <xf numFmtId="168" fontId="36" fillId="2" borderId="50" xfId="0" applyNumberFormat="1" applyFont="1" applyFill="1" applyBorder="1" applyAlignment="1">
      <alignment horizontal="center" vertical="center"/>
    </xf>
    <xf numFmtId="0" fontId="36" fillId="26" borderId="1" xfId="0" applyFont="1" applyFill="1" applyBorder="1" applyAlignment="1">
      <alignment vertical="center"/>
    </xf>
    <xf numFmtId="0" fontId="36" fillId="26" borderId="1" xfId="0" applyFont="1" applyFill="1" applyBorder="1" applyAlignment="1">
      <alignment horizontal="center" vertical="center" wrapText="1"/>
    </xf>
    <xf numFmtId="0" fontId="36" fillId="31" borderId="0" xfId="0" applyFont="1" applyFill="1" applyAlignment="1">
      <alignment vertical="top"/>
    </xf>
    <xf numFmtId="0" fontId="36" fillId="0" borderId="0" xfId="0" applyFont="1" applyAlignment="1">
      <alignment vertical="top"/>
    </xf>
    <xf numFmtId="0" fontId="6" fillId="0" borderId="0" xfId="0" applyFont="1" applyAlignment="1">
      <alignment vertical="top"/>
    </xf>
    <xf numFmtId="0" fontId="34" fillId="0" borderId="0" xfId="0" applyFont="1" applyAlignment="1">
      <alignment vertical="top"/>
    </xf>
    <xf numFmtId="0" fontId="57" fillId="31" borderId="0" xfId="0" applyFont="1" applyFill="1" applyAlignment="1">
      <alignment horizontal="center" vertical="top"/>
    </xf>
    <xf numFmtId="0" fontId="36" fillId="26" borderId="0" xfId="0" applyFont="1" applyFill="1" applyAlignment="1">
      <alignment vertical="top" wrapText="1"/>
    </xf>
    <xf numFmtId="0" fontId="36" fillId="26" borderId="27" xfId="0" applyFont="1" applyFill="1" applyBorder="1" applyAlignment="1">
      <alignment vertical="top"/>
    </xf>
    <xf numFmtId="0" fontId="36" fillId="26" borderId="27" xfId="0" applyFont="1" applyFill="1" applyBorder="1" applyAlignment="1">
      <alignment horizontal="center" vertical="top"/>
    </xf>
    <xf numFmtId="166" fontId="6" fillId="26" borderId="0" xfId="0" applyNumberFormat="1" applyFont="1" applyFill="1" applyAlignment="1">
      <alignment vertical="top"/>
    </xf>
    <xf numFmtId="49" fontId="6" fillId="26" borderId="1" xfId="0" applyNumberFormat="1" applyFont="1" applyFill="1" applyBorder="1" applyAlignment="1">
      <alignment horizontal="center" vertical="top"/>
    </xf>
    <xf numFmtId="0" fontId="58" fillId="26" borderId="1" xfId="0" applyFont="1" applyFill="1" applyBorder="1" applyAlignment="1">
      <alignment horizontal="center" vertical="center" wrapText="1"/>
    </xf>
    <xf numFmtId="0" fontId="6" fillId="26" borderId="27" xfId="0" applyFont="1" applyFill="1" applyBorder="1" applyAlignment="1">
      <alignment vertical="top"/>
    </xf>
    <xf numFmtId="49" fontId="58" fillId="26" borderId="1" xfId="0" applyNumberFormat="1" applyFont="1" applyFill="1" applyBorder="1" applyAlignment="1">
      <alignment horizontal="center" vertical="top"/>
    </xf>
    <xf numFmtId="0" fontId="58" fillId="26" borderId="1" xfId="0" applyFont="1" applyFill="1" applyBorder="1" applyAlignment="1">
      <alignment horizontal="center" vertical="top" wrapText="1"/>
    </xf>
    <xf numFmtId="43" fontId="6" fillId="26" borderId="0" xfId="1" applyFont="1" applyFill="1" applyAlignment="1">
      <alignment vertical="top"/>
    </xf>
    <xf numFmtId="49" fontId="6" fillId="26" borderId="27" xfId="0" applyNumberFormat="1" applyFont="1" applyFill="1" applyBorder="1" applyAlignment="1">
      <alignment horizontal="center" vertical="top"/>
    </xf>
    <xf numFmtId="49" fontId="36" fillId="26" borderId="1" xfId="0" applyNumberFormat="1" applyFont="1" applyFill="1" applyBorder="1" applyAlignment="1">
      <alignment horizontal="center" vertical="top"/>
    </xf>
    <xf numFmtId="0" fontId="59" fillId="26" borderId="27" xfId="0" applyFont="1" applyFill="1" applyBorder="1" applyAlignment="1">
      <alignment horizontal="center" vertical="top"/>
    </xf>
    <xf numFmtId="0" fontId="6" fillId="26" borderId="1" xfId="0" applyFont="1" applyFill="1" applyBorder="1" applyAlignment="1">
      <alignment vertical="top"/>
    </xf>
    <xf numFmtId="0" fontId="36" fillId="26" borderId="1" xfId="0" applyFont="1" applyFill="1" applyBorder="1" applyAlignment="1">
      <alignment vertical="top" wrapText="1"/>
    </xf>
    <xf numFmtId="49" fontId="6" fillId="26" borderId="58" xfId="0" applyNumberFormat="1" applyFont="1" applyFill="1" applyBorder="1" applyAlignment="1">
      <alignment horizontal="center" vertical="top"/>
    </xf>
    <xf numFmtId="0" fontId="6" fillId="26" borderId="58" xfId="0" applyFont="1" applyFill="1" applyBorder="1" applyAlignment="1">
      <alignment horizontal="center" vertical="center" wrapText="1"/>
    </xf>
    <xf numFmtId="49" fontId="59" fillId="26" borderId="2" xfId="0" applyNumberFormat="1" applyFont="1" applyFill="1" applyBorder="1" applyAlignment="1">
      <alignment vertical="top"/>
    </xf>
    <xf numFmtId="0" fontId="0" fillId="26" borderId="2" xfId="0" applyFont="1" applyFill="1" applyBorder="1" applyAlignment="1">
      <alignment horizontal="center" vertical="top"/>
    </xf>
    <xf numFmtId="170" fontId="0" fillId="26" borderId="52" xfId="1" applyNumberFormat="1" applyFont="1" applyFill="1" applyBorder="1" applyAlignment="1">
      <alignment horizontal="center" vertical="top"/>
    </xf>
    <xf numFmtId="0" fontId="0" fillId="26" borderId="0" xfId="0" applyFill="1"/>
    <xf numFmtId="0" fontId="59" fillId="26" borderId="58" xfId="0" applyFont="1" applyFill="1" applyBorder="1" applyAlignment="1">
      <alignment horizontal="center" vertical="top"/>
    </xf>
    <xf numFmtId="0" fontId="6" fillId="26" borderId="0" xfId="0" applyFont="1" applyFill="1" applyAlignment="1">
      <alignment horizontal="center" vertical="top"/>
    </xf>
    <xf numFmtId="0" fontId="6" fillId="32" borderId="0" xfId="0" applyFont="1" applyFill="1" applyAlignment="1">
      <alignment vertical="top"/>
    </xf>
    <xf numFmtId="0" fontId="6" fillId="0" borderId="0" xfId="0" applyFont="1" applyAlignment="1">
      <alignment horizontal="center" vertical="top"/>
    </xf>
    <xf numFmtId="164" fontId="3" fillId="0" borderId="1" xfId="0" applyNumberFormat="1" applyFont="1" applyFill="1" applyBorder="1" applyAlignment="1">
      <alignment horizontal="center" vertical="center"/>
    </xf>
    <xf numFmtId="164" fontId="32" fillId="0" borderId="2" xfId="0" applyNumberFormat="1" applyFont="1" applyFill="1" applyBorder="1" applyAlignment="1">
      <alignment horizontal="center" vertical="center"/>
    </xf>
    <xf numFmtId="164" fontId="32" fillId="0" borderId="1" xfId="73"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164" fontId="32" fillId="0" borderId="1" xfId="71" applyNumberFormat="1" applyFont="1" applyFill="1" applyBorder="1" applyAlignment="1">
      <alignment horizontal="center" vertical="center" wrapText="1"/>
    </xf>
    <xf numFmtId="164" fontId="32" fillId="0" borderId="9" xfId="71" applyNumberFormat="1" applyFont="1" applyFill="1" applyBorder="1" applyAlignment="1">
      <alignment horizontal="center" vertical="center" wrapText="1"/>
    </xf>
    <xf numFmtId="9" fontId="6" fillId="0" borderId="9" xfId="78" applyFont="1" applyFill="1" applyBorder="1" applyAlignment="1">
      <alignment horizontal="left" vertical="center" wrapText="1"/>
    </xf>
    <xf numFmtId="164" fontId="32" fillId="0" borderId="9" xfId="0" applyNumberFormat="1" applyFont="1" applyFill="1" applyBorder="1" applyAlignment="1">
      <alignment horizontal="center" vertical="center" wrapText="1"/>
    </xf>
    <xf numFmtId="0" fontId="38" fillId="26" borderId="9" xfId="0" applyFont="1" applyFill="1" applyBorder="1" applyAlignment="1">
      <alignment vertical="center"/>
    </xf>
    <xf numFmtId="0" fontId="38" fillId="26" borderId="15" xfId="0" applyFont="1" applyFill="1" applyBorder="1" applyAlignment="1">
      <alignment vertical="center"/>
    </xf>
    <xf numFmtId="164" fontId="3" fillId="0" borderId="2" xfId="0" applyNumberFormat="1" applyFont="1" applyFill="1" applyBorder="1" applyAlignment="1">
      <alignment horizontal="center" vertical="center"/>
    </xf>
    <xf numFmtId="0" fontId="38" fillId="0" borderId="1" xfId="0" applyFont="1" applyFill="1" applyBorder="1" applyAlignment="1">
      <alignment horizontal="center" vertical="center" wrapText="1"/>
    </xf>
    <xf numFmtId="0" fontId="61" fillId="0" borderId="1" xfId="0" applyFont="1" applyFill="1" applyBorder="1" applyAlignment="1">
      <alignment vertical="center" wrapText="1"/>
    </xf>
    <xf numFmtId="0" fontId="48" fillId="0" borderId="2" xfId="0" applyFont="1" applyFill="1" applyBorder="1" applyAlignment="1">
      <alignment vertical="center" wrapText="1"/>
    </xf>
    <xf numFmtId="170" fontId="36" fillId="26" borderId="50" xfId="1" applyNumberFormat="1" applyFont="1" applyFill="1" applyBorder="1" applyAlignment="1">
      <alignment vertical="center"/>
    </xf>
    <xf numFmtId="170" fontId="6" fillId="26" borderId="50" xfId="1" applyNumberFormat="1" applyFont="1" applyFill="1" applyBorder="1" applyAlignment="1">
      <alignment vertical="center"/>
    </xf>
    <xf numFmtId="170" fontId="0" fillId="26" borderId="50" xfId="1" applyNumberFormat="1" applyFont="1" applyFill="1" applyBorder="1" applyAlignment="1">
      <alignment vertical="center"/>
    </xf>
    <xf numFmtId="170" fontId="60" fillId="26" borderId="50" xfId="1" applyNumberFormat="1" applyFont="1" applyFill="1" applyBorder="1" applyAlignment="1">
      <alignment vertical="center"/>
    </xf>
    <xf numFmtId="170" fontId="0" fillId="26" borderId="47" xfId="1" applyNumberFormat="1" applyFont="1" applyFill="1" applyBorder="1" applyAlignment="1">
      <alignment vertical="center"/>
    </xf>
    <xf numFmtId="0" fontId="62" fillId="0" borderId="1" xfId="0" applyFont="1" applyFill="1" applyBorder="1" applyAlignment="1">
      <alignment horizontal="left" vertical="center" wrapText="1"/>
    </xf>
    <xf numFmtId="0" fontId="63" fillId="0" borderId="1" xfId="0" applyFont="1" applyFill="1" applyBorder="1" applyAlignment="1">
      <alignment horizontal="left" vertical="center" wrapText="1"/>
    </xf>
    <xf numFmtId="0" fontId="6" fillId="0" borderId="8" xfId="0" applyFont="1" applyFill="1" applyBorder="1" applyAlignment="1">
      <alignment horizontal="justify" vertical="center" wrapText="1"/>
    </xf>
    <xf numFmtId="0" fontId="6" fillId="0" borderId="8" xfId="0" applyFont="1" applyFill="1" applyBorder="1" applyAlignment="1">
      <alignment horizontal="left" vertical="center" wrapText="1"/>
    </xf>
    <xf numFmtId="0" fontId="38" fillId="0" borderId="9" xfId="0" applyFont="1" applyFill="1" applyBorder="1" applyAlignment="1">
      <alignment horizontal="center" vertical="center"/>
    </xf>
    <xf numFmtId="0" fontId="38" fillId="0" borderId="2"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8" fillId="0" borderId="1" xfId="0" applyFont="1" applyFill="1" applyBorder="1" applyAlignment="1">
      <alignment horizontal="center" vertical="center" wrapText="1"/>
    </xf>
    <xf numFmtId="1" fontId="43" fillId="0" borderId="15"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6" fillId="0" borderId="1" xfId="0" applyFont="1" applyFill="1" applyBorder="1" applyAlignment="1">
      <alignment vertical="center"/>
    </xf>
    <xf numFmtId="0" fontId="36" fillId="0" borderId="1" xfId="0" applyFont="1" applyFill="1" applyBorder="1" applyAlignment="1">
      <alignment horizontal="center" vertical="center"/>
    </xf>
    <xf numFmtId="164" fontId="53" fillId="0" borderId="1" xfId="0" applyNumberFormat="1" applyFont="1" applyFill="1" applyBorder="1" applyAlignment="1">
      <alignment horizontal="center" vertical="center"/>
    </xf>
    <xf numFmtId="164" fontId="36" fillId="0" borderId="8" xfId="0" applyNumberFormat="1" applyFont="1" applyFill="1" applyBorder="1" applyAlignment="1">
      <alignment horizontal="center" vertical="center"/>
    </xf>
    <xf numFmtId="0" fontId="38" fillId="0" borderId="10" xfId="0" applyFont="1" applyFill="1" applyBorder="1" applyAlignment="1">
      <alignment horizontal="center" vertical="center"/>
    </xf>
    <xf numFmtId="0" fontId="6" fillId="0" borderId="0" xfId="0" applyFont="1" applyFill="1" applyAlignment="1">
      <alignment vertical="center"/>
    </xf>
    <xf numFmtId="166" fontId="6" fillId="0" borderId="1" xfId="6" applyNumberFormat="1" applyFont="1" applyFill="1" applyBorder="1" applyAlignment="1">
      <alignment horizontal="left" vertical="center" wrapText="1"/>
    </xf>
    <xf numFmtId="0" fontId="36" fillId="0" borderId="1" xfId="73" applyFont="1" applyFill="1" applyBorder="1" applyAlignment="1">
      <alignment horizontal="left" vertical="center" wrapText="1"/>
    </xf>
    <xf numFmtId="166" fontId="6" fillId="0" borderId="1" xfId="6" applyNumberFormat="1" applyFont="1" applyFill="1" applyBorder="1" applyAlignment="1">
      <alignment vertical="center" wrapText="1"/>
    </xf>
    <xf numFmtId="0" fontId="36" fillId="0" borderId="10"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6" fillId="0" borderId="0" xfId="0" applyFont="1" applyFill="1" applyAlignment="1">
      <alignment horizontal="center" vertical="center"/>
    </xf>
    <xf numFmtId="164" fontId="32" fillId="0" borderId="8" xfId="0" applyNumberFormat="1" applyFont="1" applyFill="1" applyBorder="1" applyAlignment="1">
      <alignment horizontal="center" vertical="center"/>
    </xf>
    <xf numFmtId="0" fontId="48" fillId="0" borderId="1" xfId="0" applyFont="1" applyFill="1" applyBorder="1" applyAlignment="1">
      <alignment horizontal="center" vertical="center" wrapText="1"/>
    </xf>
    <xf numFmtId="0" fontId="38" fillId="0" borderId="0" xfId="0" applyFont="1" applyFill="1" applyAlignment="1">
      <alignment vertical="center"/>
    </xf>
    <xf numFmtId="0" fontId="36" fillId="0" borderId="1" xfId="0" applyFont="1" applyFill="1" applyBorder="1" applyAlignment="1">
      <alignment horizontal="center" vertical="center"/>
    </xf>
    <xf numFmtId="0" fontId="38" fillId="0" borderId="15" xfId="0" applyFont="1" applyFill="1" applyBorder="1" applyAlignment="1">
      <alignment horizontal="center" vertical="center"/>
    </xf>
    <xf numFmtId="0" fontId="36" fillId="0" borderId="1" xfId="0" applyFont="1" applyFill="1" applyBorder="1" applyAlignment="1">
      <alignment vertical="center" wrapText="1"/>
    </xf>
    <xf numFmtId="0" fontId="2" fillId="0" borderId="15" xfId="0" applyFont="1" applyBorder="1" applyAlignment="1">
      <alignment vertical="top" wrapText="1"/>
    </xf>
    <xf numFmtId="0" fontId="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2" fillId="2" borderId="1" xfId="0" applyFont="1" applyFill="1" applyBorder="1" applyAlignment="1">
      <alignment horizontal="center" vertical="center"/>
    </xf>
    <xf numFmtId="0" fontId="34" fillId="2" borderId="1" xfId="63" applyFont="1" applyFill="1" applyBorder="1" applyAlignment="1">
      <alignment horizontal="center" vertical="center" wrapText="1"/>
    </xf>
    <xf numFmtId="0" fontId="38" fillId="0" borderId="9" xfId="0" applyFont="1" applyFill="1" applyBorder="1" applyAlignment="1">
      <alignment horizontal="center" vertical="center"/>
    </xf>
    <xf numFmtId="0" fontId="38" fillId="0" borderId="2"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2" xfId="0" applyFont="1" applyFill="1" applyBorder="1" applyAlignment="1">
      <alignment horizontal="center" vertical="center"/>
    </xf>
    <xf numFmtId="0" fontId="2" fillId="26" borderId="9" xfId="0" applyFont="1" applyFill="1" applyBorder="1" applyAlignment="1">
      <alignment horizontal="center" vertical="center"/>
    </xf>
    <xf numFmtId="0" fontId="2" fillId="26" borderId="15" xfId="0" applyFont="1" applyFill="1" applyBorder="1" applyAlignment="1">
      <alignment horizontal="center" vertical="center"/>
    </xf>
    <xf numFmtId="0" fontId="2" fillId="26" borderId="2" xfId="0" applyFont="1" applyFill="1" applyBorder="1" applyAlignment="1">
      <alignment horizontal="center" vertical="center"/>
    </xf>
    <xf numFmtId="0" fontId="36"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Alignment="1">
      <alignment horizontal="center"/>
    </xf>
    <xf numFmtId="0" fontId="2" fillId="0" borderId="26" xfId="0" applyFont="1" applyFill="1" applyBorder="1" applyAlignment="1">
      <alignment horizontal="center"/>
    </xf>
    <xf numFmtId="0" fontId="36" fillId="0" borderId="13"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8" fillId="26" borderId="15" xfId="0" applyFont="1" applyFill="1" applyBorder="1" applyAlignment="1">
      <alignment horizontal="center" vertical="center"/>
    </xf>
    <xf numFmtId="0" fontId="38" fillId="26" borderId="2" xfId="0" applyFont="1" applyFill="1" applyBorder="1" applyAlignment="1">
      <alignment horizontal="center" vertical="center"/>
    </xf>
    <xf numFmtId="0" fontId="36" fillId="26" borderId="1" xfId="0" applyFont="1" applyFill="1" applyBorder="1" applyAlignment="1">
      <alignment horizontal="left" vertical="center" wrapText="1"/>
    </xf>
    <xf numFmtId="0" fontId="38" fillId="26" borderId="9" xfId="0" applyFont="1" applyFill="1" applyBorder="1" applyAlignment="1">
      <alignment horizontal="center" vertical="center"/>
    </xf>
    <xf numFmtId="0" fontId="36" fillId="26" borderId="15" xfId="0" applyFont="1" applyFill="1" applyBorder="1" applyAlignment="1">
      <alignment horizontal="left" vertical="center" wrapText="1"/>
    </xf>
    <xf numFmtId="0" fontId="36" fillId="26"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36" fillId="26" borderId="13" xfId="0" applyFont="1" applyFill="1" applyBorder="1" applyAlignment="1">
      <alignment horizontal="center" vertical="center" wrapText="1"/>
    </xf>
    <xf numFmtId="0" fontId="36" fillId="26" borderId="3" xfId="0" applyFont="1" applyFill="1" applyBorder="1" applyAlignment="1">
      <alignment horizontal="center" vertical="center" wrapText="1"/>
    </xf>
    <xf numFmtId="0" fontId="36" fillId="26"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2" xfId="0" applyFont="1" applyFill="1" applyBorder="1" applyAlignment="1">
      <alignment horizontal="center" vertical="center" wrapText="1"/>
    </xf>
    <xf numFmtId="166" fontId="44" fillId="0" borderId="8" xfId="6" applyNumberFormat="1" applyFont="1" applyFill="1" applyBorder="1" applyAlignment="1">
      <alignment horizontal="left" vertical="center" wrapText="1"/>
    </xf>
    <xf numFmtId="166" fontId="44" fillId="0" borderId="1" xfId="6" applyNumberFormat="1" applyFont="1" applyFill="1" applyBorder="1" applyAlignment="1">
      <alignment horizontal="left" vertical="center" wrapText="1"/>
    </xf>
    <xf numFmtId="0" fontId="36" fillId="26" borderId="13" xfId="0" applyFont="1" applyFill="1" applyBorder="1" applyAlignment="1">
      <alignment horizontal="left" vertical="center" wrapText="1"/>
    </xf>
    <xf numFmtId="0" fontId="36" fillId="26" borderId="3" xfId="0" applyFont="1" applyFill="1" applyBorder="1" applyAlignment="1">
      <alignment horizontal="left" vertical="center" wrapText="1"/>
    </xf>
    <xf numFmtId="0" fontId="36" fillId="26" borderId="8"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1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8" fillId="0" borderId="15" xfId="0" applyFont="1" applyFill="1" applyBorder="1" applyAlignment="1">
      <alignment horizontal="center" vertical="center"/>
    </xf>
    <xf numFmtId="0" fontId="36" fillId="26" borderId="10" xfId="0" applyFont="1" applyFill="1" applyBorder="1" applyAlignment="1">
      <alignment horizontal="left" vertical="center" wrapText="1"/>
    </xf>
    <xf numFmtId="0" fontId="36" fillId="28" borderId="13" xfId="0" applyFont="1" applyFill="1" applyBorder="1" applyAlignment="1">
      <alignment horizontal="center" vertical="center"/>
    </xf>
    <xf numFmtId="0" fontId="36" fillId="28" borderId="3" xfId="0" applyFont="1" applyFill="1" applyBorder="1" applyAlignment="1">
      <alignment horizontal="center" vertical="center"/>
    </xf>
    <xf numFmtId="0" fontId="36" fillId="28" borderId="8" xfId="0" applyFont="1" applyFill="1" applyBorder="1" applyAlignment="1">
      <alignment horizontal="center" vertical="center"/>
    </xf>
    <xf numFmtId="0" fontId="36" fillId="26" borderId="7" xfId="0" applyFont="1" applyFill="1" applyBorder="1" applyAlignment="1">
      <alignment horizontal="center" vertical="center" wrapText="1"/>
    </xf>
    <xf numFmtId="0" fontId="36" fillId="26" borderId="12"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0" borderId="0" xfId="0" applyFont="1" applyFill="1" applyAlignment="1">
      <alignment horizontal="center" vertical="center" wrapText="1"/>
    </xf>
    <xf numFmtId="0" fontId="38" fillId="0" borderId="13"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1" xfId="0" applyFont="1" applyFill="1" applyBorder="1" applyAlignment="1">
      <alignment horizontal="center" vertical="center" wrapText="1"/>
    </xf>
    <xf numFmtId="164" fontId="38" fillId="0" borderId="1" xfId="0" applyNumberFormat="1" applyFont="1" applyFill="1" applyBorder="1" applyAlignment="1">
      <alignment horizontal="center" vertical="center" wrapText="1"/>
    </xf>
    <xf numFmtId="1" fontId="43" fillId="0" borderId="15" xfId="0" applyNumberFormat="1" applyFont="1" applyFill="1" applyBorder="1" applyAlignment="1">
      <alignment horizontal="center" vertical="center"/>
    </xf>
    <xf numFmtId="0" fontId="53" fillId="30" borderId="13" xfId="0" applyFont="1" applyFill="1" applyBorder="1" applyAlignment="1">
      <alignment horizontal="center" vertical="center"/>
    </xf>
    <xf numFmtId="0" fontId="53" fillId="30" borderId="3" xfId="0" applyFont="1" applyFill="1" applyBorder="1" applyAlignment="1">
      <alignment horizontal="center" vertical="center"/>
    </xf>
    <xf numFmtId="0" fontId="53" fillId="30" borderId="8" xfId="0" applyFont="1" applyFill="1" applyBorder="1" applyAlignment="1">
      <alignment horizontal="center" vertical="center"/>
    </xf>
    <xf numFmtId="0" fontId="38" fillId="28" borderId="13" xfId="0" applyFont="1" applyFill="1" applyBorder="1" applyAlignment="1">
      <alignment horizontal="center" vertical="center"/>
    </xf>
    <xf numFmtId="0" fontId="38" fillId="28" borderId="3" xfId="0" applyFont="1" applyFill="1" applyBorder="1" applyAlignment="1">
      <alignment horizontal="center" vertical="center"/>
    </xf>
    <xf numFmtId="0" fontId="38" fillId="28" borderId="8" xfId="0" applyFont="1" applyFill="1" applyBorder="1" applyAlignment="1">
      <alignment horizontal="center" vertical="center"/>
    </xf>
    <xf numFmtId="0" fontId="38" fillId="26" borderId="9"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8" fillId="26" borderId="2" xfId="0" applyFont="1" applyFill="1" applyBorder="1" applyAlignment="1">
      <alignment horizontal="center" vertical="center" wrapText="1"/>
    </xf>
    <xf numFmtId="0" fontId="36" fillId="0" borderId="1" xfId="0" applyFont="1" applyFill="1" applyBorder="1" applyAlignment="1">
      <alignment horizontal="center" vertical="center" wrapText="1"/>
    </xf>
    <xf numFmtId="166" fontId="44" fillId="0" borderId="13" xfId="6" applyNumberFormat="1" applyFont="1" applyFill="1" applyBorder="1" applyAlignment="1">
      <alignment horizontal="left" vertical="center"/>
    </xf>
    <xf numFmtId="166" fontId="44" fillId="0" borderId="8" xfId="6" applyNumberFormat="1" applyFont="1" applyFill="1" applyBorder="1" applyAlignment="1">
      <alignment horizontal="left" vertical="center"/>
    </xf>
    <xf numFmtId="49" fontId="36" fillId="26" borderId="13" xfId="0" applyNumberFormat="1" applyFont="1" applyFill="1" applyBorder="1" applyAlignment="1">
      <alignment horizontal="center" vertical="center" wrapText="1"/>
    </xf>
    <xf numFmtId="49" fontId="36" fillId="26" borderId="3" xfId="0" applyNumberFormat="1" applyFont="1" applyFill="1" applyBorder="1" applyAlignment="1">
      <alignment horizontal="center" vertical="center" wrapText="1"/>
    </xf>
    <xf numFmtId="49" fontId="36" fillId="26" borderId="8" xfId="0" applyNumberFormat="1" applyFont="1" applyFill="1" applyBorder="1" applyAlignment="1">
      <alignment horizontal="center" vertical="center" wrapText="1"/>
    </xf>
    <xf numFmtId="49" fontId="36" fillId="26" borderId="13" xfId="0" applyNumberFormat="1" applyFont="1" applyFill="1" applyBorder="1" applyAlignment="1">
      <alignment horizontal="left" vertical="center" wrapText="1"/>
    </xf>
    <xf numFmtId="49" fontId="36" fillId="26" borderId="3" xfId="0" applyNumberFormat="1" applyFont="1" applyFill="1" applyBorder="1" applyAlignment="1">
      <alignment horizontal="left" vertical="center" wrapText="1"/>
    </xf>
    <xf numFmtId="49" fontId="36" fillId="26" borderId="8" xfId="0" applyNumberFormat="1" applyFont="1" applyFill="1" applyBorder="1" applyAlignment="1">
      <alignment horizontal="left" vertical="center" wrapText="1"/>
    </xf>
    <xf numFmtId="166" fontId="44" fillId="0" borderId="13" xfId="6" applyNumberFormat="1" applyFont="1" applyFill="1" applyBorder="1" applyAlignment="1">
      <alignment horizontal="left" vertical="center" wrapText="1"/>
    </xf>
    <xf numFmtId="166" fontId="44" fillId="0" borderId="1" xfId="6" applyNumberFormat="1" applyFont="1" applyFill="1" applyBorder="1" applyAlignment="1">
      <alignment horizontal="left" vertical="center"/>
    </xf>
    <xf numFmtId="49" fontId="36" fillId="0" borderId="13" xfId="0" applyNumberFormat="1" applyFont="1" applyFill="1" applyBorder="1" applyAlignment="1">
      <alignment horizontal="left" vertical="center" wrapText="1"/>
    </xf>
    <xf numFmtId="49" fontId="36" fillId="0" borderId="3" xfId="0" applyNumberFormat="1" applyFont="1" applyFill="1" applyBorder="1" applyAlignment="1">
      <alignment horizontal="left" vertical="center" wrapText="1"/>
    </xf>
    <xf numFmtId="49" fontId="36" fillId="0" borderId="8" xfId="0" applyNumberFormat="1" applyFont="1" applyFill="1" applyBorder="1" applyAlignment="1">
      <alignment horizontal="left" vertical="center" wrapText="1"/>
    </xf>
    <xf numFmtId="0" fontId="40" fillId="0" borderId="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2" xfId="0" applyFont="1" applyFill="1" applyBorder="1" applyAlignment="1">
      <alignment horizontal="center" vertical="center"/>
    </xf>
    <xf numFmtId="0" fontId="36" fillId="0" borderId="7"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5" fillId="26" borderId="9"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2" xfId="0" applyFont="1" applyFill="1" applyBorder="1" applyAlignment="1">
      <alignment horizontal="center" vertical="center"/>
    </xf>
    <xf numFmtId="49" fontId="36" fillId="26" borderId="13" xfId="0" applyNumberFormat="1" applyFont="1" applyFill="1" applyBorder="1" applyAlignment="1">
      <alignment horizontal="center" vertical="center"/>
    </xf>
    <xf numFmtId="49" fontId="36" fillId="26" borderId="3" xfId="0" applyNumberFormat="1" applyFont="1" applyFill="1" applyBorder="1" applyAlignment="1">
      <alignment horizontal="center" vertical="center"/>
    </xf>
    <xf numFmtId="49" fontId="36" fillId="26" borderId="8" xfId="0" applyNumberFormat="1" applyFont="1" applyFill="1" applyBorder="1" applyAlignment="1">
      <alignment horizontal="center" vertical="center"/>
    </xf>
    <xf numFmtId="0" fontId="36" fillId="26" borderId="6" xfId="0" applyFont="1" applyFill="1" applyBorder="1" applyAlignment="1">
      <alignment horizontal="left" vertical="center" wrapText="1"/>
    </xf>
    <xf numFmtId="0" fontId="36" fillId="26" borderId="0" xfId="0" applyFont="1" applyFill="1" applyBorder="1" applyAlignment="1">
      <alignment horizontal="left" vertical="center" wrapText="1"/>
    </xf>
    <xf numFmtId="0" fontId="36" fillId="26" borderId="26" xfId="0" applyFont="1" applyFill="1" applyBorder="1" applyAlignment="1">
      <alignment horizontal="left" vertical="center" wrapText="1"/>
    </xf>
    <xf numFmtId="164" fontId="3" fillId="0" borderId="9" xfId="74" applyNumberFormat="1" applyFont="1" applyFill="1" applyBorder="1" applyAlignment="1">
      <alignment horizontal="left" vertical="center" wrapText="1"/>
    </xf>
    <xf numFmtId="164" fontId="3" fillId="0" borderId="15" xfId="74"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 xfId="0" applyFont="1" applyFill="1" applyBorder="1" applyAlignment="1">
      <alignment horizontal="left" vertical="center" wrapText="1"/>
    </xf>
    <xf numFmtId="164" fontId="3" fillId="0" borderId="2" xfId="74" applyNumberFormat="1" applyFont="1" applyFill="1" applyBorder="1" applyAlignment="1">
      <alignment horizontal="left" vertical="center" wrapText="1"/>
    </xf>
    <xf numFmtId="0" fontId="36" fillId="27" borderId="13" xfId="0" applyFont="1" applyFill="1" applyBorder="1" applyAlignment="1">
      <alignment horizontal="center" vertical="center"/>
    </xf>
    <xf numFmtId="0" fontId="36" fillId="27" borderId="3" xfId="0" applyFont="1" applyFill="1" applyBorder="1" applyAlignment="1">
      <alignment horizontal="center" vertical="center"/>
    </xf>
    <xf numFmtId="0" fontId="36" fillId="27" borderId="8" xfId="0" applyFont="1" applyFill="1" applyBorder="1" applyAlignment="1">
      <alignment horizontal="center" vertical="center"/>
    </xf>
    <xf numFmtId="0" fontId="36" fillId="26" borderId="9" xfId="0" applyFont="1" applyFill="1" applyBorder="1" applyAlignment="1">
      <alignment horizontal="center" vertical="center" wrapText="1"/>
    </xf>
    <xf numFmtId="0" fontId="36" fillId="26" borderId="2" xfId="0" applyFont="1" applyFill="1" applyBorder="1" applyAlignment="1">
      <alignment horizontal="center" vertical="center" wrapText="1"/>
    </xf>
    <xf numFmtId="0" fontId="36" fillId="0" borderId="13" xfId="0" applyFont="1" applyFill="1" applyBorder="1" applyAlignment="1">
      <alignment horizontal="left" vertical="center"/>
    </xf>
    <xf numFmtId="0" fontId="36" fillId="0" borderId="3" xfId="0" applyFont="1" applyFill="1" applyBorder="1" applyAlignment="1">
      <alignment horizontal="left" vertical="center"/>
    </xf>
    <xf numFmtId="0" fontId="36" fillId="0" borderId="8" xfId="0" applyFont="1" applyFill="1" applyBorder="1" applyAlignment="1">
      <alignment horizontal="left" vertical="center"/>
    </xf>
    <xf numFmtId="0" fontId="36" fillId="26" borderId="4" xfId="0" applyFont="1" applyFill="1" applyBorder="1" applyAlignment="1">
      <alignment horizontal="left" vertical="center" wrapText="1"/>
    </xf>
    <xf numFmtId="0" fontId="36" fillId="26" borderId="5" xfId="0" applyFont="1" applyFill="1" applyBorder="1" applyAlignment="1">
      <alignment horizontal="left" vertical="center" wrapText="1"/>
    </xf>
    <xf numFmtId="0" fontId="36" fillId="26" borderId="11"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6" fillId="0" borderId="9"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2" fillId="26" borderId="0" xfId="0" applyFont="1" applyFill="1" applyAlignment="1">
      <alignment horizontal="center"/>
    </xf>
    <xf numFmtId="0" fontId="2" fillId="26" borderId="26" xfId="0" applyFont="1" applyFill="1" applyBorder="1" applyAlignment="1">
      <alignment horizontal="center"/>
    </xf>
    <xf numFmtId="0" fontId="36" fillId="26" borderId="1" xfId="0" applyFont="1" applyFill="1" applyBorder="1" applyAlignment="1">
      <alignment vertical="center" wrapText="1"/>
    </xf>
    <xf numFmtId="0" fontId="36" fillId="0" borderId="15" xfId="0" applyFont="1" applyFill="1" applyBorder="1" applyAlignment="1">
      <alignment horizontal="center" vertical="center" wrapText="1"/>
    </xf>
    <xf numFmtId="0" fontId="45" fillId="26" borderId="3" xfId="0" applyFont="1" applyFill="1" applyBorder="1" applyAlignment="1">
      <alignment horizontal="center" vertical="center" wrapText="1"/>
    </xf>
    <xf numFmtId="0" fontId="45" fillId="26" borderId="8" xfId="0" applyFont="1" applyFill="1" applyBorder="1" applyAlignment="1">
      <alignment horizontal="center" vertical="center" wrapText="1"/>
    </xf>
    <xf numFmtId="0" fontId="36" fillId="26" borderId="1" xfId="0" applyFont="1" applyFill="1" applyBorder="1" applyAlignment="1">
      <alignment horizontal="center" vertical="top"/>
    </xf>
    <xf numFmtId="0" fontId="36" fillId="26" borderId="13" xfId="0" applyFont="1" applyFill="1" applyBorder="1" applyAlignment="1">
      <alignment vertical="center" wrapText="1"/>
    </xf>
    <xf numFmtId="0" fontId="36" fillId="26" borderId="3" xfId="0" applyFont="1" applyFill="1" applyBorder="1" applyAlignment="1">
      <alignment vertical="center" wrapText="1"/>
    </xf>
    <xf numFmtId="0" fontId="36" fillId="26" borderId="8" xfId="0" applyFont="1" applyFill="1" applyBorder="1" applyAlignment="1">
      <alignment vertical="center" wrapText="1"/>
    </xf>
    <xf numFmtId="0" fontId="36" fillId="26" borderId="1" xfId="0" applyFont="1" applyFill="1" applyBorder="1" applyAlignment="1">
      <alignment vertical="center"/>
    </xf>
    <xf numFmtId="0" fontId="36" fillId="0" borderId="1" xfId="0" applyFont="1" applyFill="1" applyBorder="1" applyAlignment="1">
      <alignment vertical="center" wrapText="1"/>
    </xf>
    <xf numFmtId="0" fontId="36" fillId="26" borderId="9" xfId="0" applyFont="1" applyFill="1" applyBorder="1" applyAlignment="1">
      <alignment horizontal="center" vertical="top"/>
    </xf>
    <xf numFmtId="0" fontId="36" fillId="26" borderId="15" xfId="0" applyFont="1" applyFill="1" applyBorder="1" applyAlignment="1">
      <alignment horizontal="center" vertical="top"/>
    </xf>
    <xf numFmtId="0" fontId="36" fillId="26" borderId="2" xfId="0" applyFont="1" applyFill="1" applyBorder="1" applyAlignment="1">
      <alignment horizontal="center" vertical="top"/>
    </xf>
    <xf numFmtId="0" fontId="36" fillId="26" borderId="5" xfId="0" applyFont="1" applyFill="1" applyBorder="1" applyAlignment="1">
      <alignment horizontal="center" vertical="center"/>
    </xf>
    <xf numFmtId="0" fontId="36" fillId="26" borderId="12" xfId="0" applyFont="1" applyFill="1" applyBorder="1" applyAlignment="1">
      <alignment horizontal="center" vertical="center"/>
    </xf>
    <xf numFmtId="0" fontId="49" fillId="26" borderId="1" xfId="0" applyFont="1" applyFill="1" applyBorder="1" applyAlignment="1">
      <alignment vertical="center" wrapText="1"/>
    </xf>
    <xf numFmtId="0" fontId="36" fillId="28" borderId="13" xfId="0" applyFont="1" applyFill="1" applyBorder="1" applyAlignment="1">
      <alignment horizontal="center" vertical="center" wrapText="1"/>
    </xf>
    <xf numFmtId="0" fontId="36" fillId="28" borderId="3" xfId="0" applyFont="1" applyFill="1" applyBorder="1" applyAlignment="1">
      <alignment horizontal="center" vertical="center" wrapText="1"/>
    </xf>
    <xf numFmtId="0" fontId="36" fillId="28" borderId="8" xfId="0" applyFont="1" applyFill="1" applyBorder="1" applyAlignment="1">
      <alignment horizontal="center" vertical="center" wrapText="1"/>
    </xf>
    <xf numFmtId="0" fontId="38" fillId="26"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6" fillId="26" borderId="1" xfId="0" applyFont="1" applyFill="1" applyBorder="1" applyAlignment="1">
      <alignment horizontal="center" vertical="center" wrapText="1"/>
    </xf>
    <xf numFmtId="0" fontId="49" fillId="26" borderId="3" xfId="0" applyFont="1" applyFill="1" applyBorder="1" applyAlignment="1">
      <alignment vertical="center" wrapText="1"/>
    </xf>
    <xf numFmtId="0" fontId="49" fillId="26" borderId="8" xfId="0" applyFont="1" applyFill="1" applyBorder="1" applyAlignment="1">
      <alignment vertical="center" wrapText="1"/>
    </xf>
    <xf numFmtId="0" fontId="46" fillId="26" borderId="3" xfId="0" applyFont="1" applyFill="1" applyBorder="1" applyAlignment="1">
      <alignment horizontal="center" vertical="center" wrapText="1"/>
    </xf>
    <xf numFmtId="0" fontId="46" fillId="26" borderId="8" xfId="0" applyFont="1" applyFill="1" applyBorder="1" applyAlignment="1">
      <alignment horizontal="center" vertical="center" wrapText="1"/>
    </xf>
    <xf numFmtId="0" fontId="36" fillId="0" borderId="1" xfId="0" applyFont="1" applyFill="1" applyBorder="1" applyAlignment="1">
      <alignment horizontal="center" vertical="center"/>
    </xf>
    <xf numFmtId="0" fontId="6" fillId="0" borderId="1" xfId="0" applyFont="1" applyFill="1" applyBorder="1" applyAlignment="1">
      <alignment vertical="center"/>
    </xf>
    <xf numFmtId="0" fontId="38" fillId="0" borderId="13" xfId="0" applyFont="1" applyFill="1" applyBorder="1" applyAlignment="1">
      <alignment vertical="center" wrapText="1"/>
    </xf>
    <xf numFmtId="0" fontId="38" fillId="0" borderId="3" xfId="0" applyFont="1" applyFill="1" applyBorder="1" applyAlignment="1">
      <alignment vertical="center" wrapText="1"/>
    </xf>
    <xf numFmtId="0" fontId="38" fillId="0" borderId="8" xfId="0" applyFont="1" applyFill="1" applyBorder="1" applyAlignment="1">
      <alignment vertical="center" wrapText="1"/>
    </xf>
    <xf numFmtId="0" fontId="36" fillId="26" borderId="15" xfId="0" applyFont="1" applyFill="1" applyBorder="1" applyAlignment="1">
      <alignment horizontal="center" vertical="center" wrapText="1"/>
    </xf>
    <xf numFmtId="0" fontId="38" fillId="26" borderId="1" xfId="0" applyFont="1" applyFill="1" applyBorder="1" applyAlignment="1">
      <alignment horizontal="left" vertical="center" wrapText="1"/>
    </xf>
    <xf numFmtId="166" fontId="6" fillId="26" borderId="13" xfId="6" applyNumberFormat="1" applyFont="1" applyFill="1" applyBorder="1" applyAlignment="1">
      <alignment horizontal="center" vertical="center" wrapText="1"/>
    </xf>
    <xf numFmtId="166" fontId="6" fillId="26" borderId="3" xfId="6" applyNumberFormat="1" applyFont="1" applyFill="1" applyBorder="1" applyAlignment="1">
      <alignment horizontal="center" vertical="center" wrapText="1"/>
    </xf>
    <xf numFmtId="0" fontId="6" fillId="26" borderId="5" xfId="0" applyFont="1" applyFill="1" applyBorder="1" applyAlignment="1">
      <alignment horizontal="left" vertical="center" wrapText="1"/>
    </xf>
    <xf numFmtId="0" fontId="6" fillId="26" borderId="11" xfId="0" applyFont="1" applyFill="1" applyBorder="1" applyAlignment="1">
      <alignment horizontal="left" vertical="center" wrapText="1"/>
    </xf>
    <xf numFmtId="0" fontId="6" fillId="26" borderId="26" xfId="0" applyFont="1" applyFill="1" applyBorder="1" applyAlignment="1">
      <alignment horizontal="left" vertical="center" wrapText="1"/>
    </xf>
    <xf numFmtId="0" fontId="6" fillId="26" borderId="4" xfId="0" applyFont="1" applyFill="1" applyBorder="1" applyAlignment="1">
      <alignment horizontal="center" vertical="center" wrapText="1"/>
    </xf>
    <xf numFmtId="0" fontId="6" fillId="26" borderId="6" xfId="0" applyFont="1" applyFill="1" applyBorder="1" applyAlignment="1">
      <alignment horizontal="center" vertical="center" wrapText="1"/>
    </xf>
    <xf numFmtId="0" fontId="6" fillId="26" borderId="7" xfId="0"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6" borderId="3"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6" fillId="26" borderId="15"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6" fillId="26" borderId="28" xfId="0" applyFont="1" applyFill="1" applyBorder="1" applyAlignment="1">
      <alignment horizontal="center" vertical="center" wrapText="1"/>
    </xf>
    <xf numFmtId="0" fontId="6" fillId="26" borderId="36" xfId="0" applyFont="1" applyFill="1" applyBorder="1" applyAlignment="1">
      <alignment horizontal="center" vertical="center" wrapText="1"/>
    </xf>
    <xf numFmtId="0" fontId="6" fillId="26" borderId="13" xfId="0" applyFont="1" applyFill="1" applyBorder="1" applyAlignment="1">
      <alignment horizontal="center"/>
    </xf>
    <xf numFmtId="0" fontId="6" fillId="26" borderId="3" xfId="0" applyFont="1" applyFill="1" applyBorder="1" applyAlignment="1">
      <alignment horizontal="center"/>
    </xf>
    <xf numFmtId="0" fontId="36" fillId="26" borderId="0" xfId="0" applyFont="1" applyFill="1" applyAlignment="1">
      <alignment horizontal="right"/>
    </xf>
    <xf numFmtId="0" fontId="6" fillId="26" borderId="0" xfId="0" applyFont="1" applyFill="1" applyBorder="1" applyAlignment="1">
      <alignment horizontal="center" vertical="center" wrapText="1"/>
    </xf>
    <xf numFmtId="0" fontId="6" fillId="26" borderId="30" xfId="0" applyFont="1" applyFill="1" applyBorder="1" applyAlignment="1">
      <alignment horizontal="center" vertical="center" wrapText="1"/>
    </xf>
    <xf numFmtId="0" fontId="6" fillId="26" borderId="31" xfId="0" applyFont="1" applyFill="1" applyBorder="1" applyAlignment="1">
      <alignment horizontal="center" vertical="center" wrapText="1"/>
    </xf>
    <xf numFmtId="0" fontId="6" fillId="26" borderId="34" xfId="0" applyFont="1" applyFill="1" applyBorder="1" applyAlignment="1">
      <alignment horizontal="center" vertical="center" wrapText="1"/>
    </xf>
    <xf numFmtId="0" fontId="6" fillId="26" borderId="35" xfId="0" applyFont="1" applyFill="1" applyBorder="1" applyAlignment="1">
      <alignment horizontal="center" vertical="center" wrapText="1"/>
    </xf>
    <xf numFmtId="0" fontId="36" fillId="26" borderId="31" xfId="0" applyFont="1" applyFill="1" applyBorder="1" applyAlignment="1">
      <alignment horizontal="left"/>
    </xf>
    <xf numFmtId="0" fontId="37" fillId="26" borderId="39" xfId="0" applyFont="1" applyFill="1" applyBorder="1" applyAlignment="1">
      <alignment horizontal="left" wrapText="1"/>
    </xf>
    <xf numFmtId="0" fontId="6" fillId="26" borderId="0" xfId="0" applyFont="1" applyFill="1" applyBorder="1" applyAlignment="1">
      <alignment horizontal="left" vertical="center" wrapText="1"/>
    </xf>
    <xf numFmtId="0" fontId="6" fillId="26" borderId="41" xfId="0" applyFont="1" applyFill="1" applyBorder="1" applyAlignment="1">
      <alignment horizontal="center" vertical="center" wrapText="1"/>
    </xf>
    <xf numFmtId="0" fontId="6" fillId="26" borderId="42"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55" fillId="2" borderId="39" xfId="0" applyFont="1" applyFill="1" applyBorder="1" applyAlignment="1">
      <alignment horizontal="left" wrapText="1"/>
    </xf>
    <xf numFmtId="0" fontId="2" fillId="2" borderId="0"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35" fillId="0" borderId="0" xfId="0" applyFont="1" applyAlignment="1">
      <alignment horizont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41" fillId="0" borderId="31" xfId="0" applyFont="1" applyBorder="1" applyAlignment="1">
      <alignment horizontal="left"/>
    </xf>
    <xf numFmtId="0" fontId="6" fillId="26" borderId="27" xfId="0" applyFont="1" applyFill="1" applyBorder="1" applyAlignment="1">
      <alignment vertical="top"/>
    </xf>
    <xf numFmtId="0" fontId="6" fillId="26" borderId="27" xfId="0" applyFont="1" applyFill="1" applyBorder="1" applyAlignment="1">
      <alignment horizontal="left" vertical="top"/>
    </xf>
    <xf numFmtId="0" fontId="6" fillId="26" borderId="32" xfId="0" applyFont="1" applyFill="1" applyBorder="1" applyAlignment="1">
      <alignment horizontal="left" vertical="top"/>
    </xf>
    <xf numFmtId="0" fontId="36" fillId="26" borderId="13" xfId="0" applyFont="1" applyFill="1" applyBorder="1" applyAlignment="1">
      <alignment vertical="center"/>
    </xf>
    <xf numFmtId="0" fontId="36" fillId="26" borderId="8" xfId="0" applyFont="1" applyFill="1" applyBorder="1" applyAlignment="1">
      <alignment vertical="center"/>
    </xf>
    <xf numFmtId="0" fontId="38" fillId="26" borderId="0" xfId="0" applyFont="1" applyFill="1" applyAlignment="1">
      <alignment horizontal="center" vertical="top" wrapText="1"/>
    </xf>
    <xf numFmtId="0" fontId="36" fillId="26" borderId="0" xfId="0" applyFont="1" applyFill="1" applyAlignment="1">
      <alignment horizontal="center" vertical="top" wrapText="1"/>
    </xf>
    <xf numFmtId="0" fontId="36" fillId="26" borderId="59" xfId="0" applyFont="1" applyFill="1" applyBorder="1" applyAlignment="1">
      <alignment horizontal="center" vertical="top" wrapText="1"/>
    </xf>
    <xf numFmtId="0" fontId="36" fillId="26" borderId="60" xfId="0" applyFont="1" applyFill="1" applyBorder="1" applyAlignment="1">
      <alignment vertical="top"/>
    </xf>
    <xf numFmtId="0" fontId="36" fillId="26" borderId="61" xfId="0" applyFont="1" applyFill="1" applyBorder="1" applyAlignment="1">
      <alignment horizontal="center" vertical="center" wrapText="1"/>
    </xf>
    <xf numFmtId="0" fontId="36" fillId="26" borderId="2" xfId="0" applyFont="1" applyFill="1" applyBorder="1" applyAlignment="1">
      <alignment vertical="center"/>
    </xf>
    <xf numFmtId="0" fontId="36" fillId="26" borderId="46" xfId="0" applyFont="1" applyFill="1" applyBorder="1" applyAlignment="1">
      <alignment horizontal="center" vertical="top" wrapText="1"/>
    </xf>
    <xf numFmtId="0" fontId="36" fillId="26" borderId="50" xfId="0" applyFont="1" applyFill="1" applyBorder="1" applyAlignment="1">
      <alignment vertical="top"/>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83">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42"/>
    <cellStyle name="Check Cell 2" xfId="43"/>
    <cellStyle name="Comma" xfId="1" builtinId="3"/>
    <cellStyle name="Comma 2" xfId="4"/>
    <cellStyle name="Comma 2 2" xfId="8"/>
    <cellStyle name="Comma 2 2 2" xfId="44"/>
    <cellStyle name="Comma 2 3" xfId="11"/>
    <cellStyle name="Comma 3" xfId="7"/>
    <cellStyle name="Comma 3 2" xfId="45"/>
    <cellStyle name="Comma 4" xfId="10"/>
    <cellStyle name="Explanatory Text 2" xfId="46"/>
    <cellStyle name="Good 2" xfId="47"/>
    <cellStyle name="Heading 1 2" xfId="48"/>
    <cellStyle name="Heading 2 2" xfId="49"/>
    <cellStyle name="Heading 3 2" xfId="50"/>
    <cellStyle name="Heading 4 2" xfId="51"/>
    <cellStyle name="Hyperlink" xfId="2" builtinId="8"/>
    <cellStyle name="Input 2" xfId="52"/>
    <cellStyle name="Linked Cell 2" xfId="53"/>
    <cellStyle name="Neutral 2" xfId="14"/>
    <cellStyle name="Neutral 3" xfId="54"/>
    <cellStyle name="Normal" xfId="0" builtinId="0"/>
    <cellStyle name="Normal 2" xfId="3"/>
    <cellStyle name="Normal 2 2" xfId="55"/>
    <cellStyle name="Normal 2 2 2" xfId="76"/>
    <cellStyle name="Normal 2 3" xfId="56"/>
    <cellStyle name="Normal 3" xfId="6"/>
    <cellStyle name="Normal 3 2" xfId="12"/>
    <cellStyle name="Normal 3 2 2" xfId="57"/>
    <cellStyle name="Normal 3_HavelvacN2axjusakN3" xfId="15"/>
    <cellStyle name="Normal 4" xfId="9"/>
    <cellStyle name="Normal 4 2" xfId="13"/>
    <cellStyle name="Normal 5" xfId="16"/>
    <cellStyle name="Normal 5 2" xfId="58"/>
    <cellStyle name="Normal 6" xfId="59"/>
    <cellStyle name="Normal 7" xfId="60"/>
    <cellStyle name="Normal 8" xfId="72"/>
    <cellStyle name="Normal_2006 migocarumner" xfId="74"/>
    <cellStyle name="Normal_2014petpatveramenavejin" xfId="73"/>
    <cellStyle name="Normal_Axjusak22-3,22-4_10" xfId="81"/>
    <cellStyle name="Normal_havelvacwchpet" xfId="71"/>
    <cellStyle name="Normal_Sheet1" xfId="82"/>
    <cellStyle name="Normal_verchnakan.21.2015." xfId="75"/>
    <cellStyle name="Note 2" xfId="61"/>
    <cellStyle name="Output 2" xfId="62"/>
    <cellStyle name="Percent" xfId="78" builtinId="5"/>
    <cellStyle name="Percent 2" xfId="5"/>
    <cellStyle name="SN_241" xfId="80"/>
    <cellStyle name="Style 1" xfId="63"/>
    <cellStyle name="Style 1 2" xfId="64"/>
    <cellStyle name="Style 1 2 2" xfId="79"/>
    <cellStyle name="Style 1_verchnakan_ax21-25_2018" xfId="65"/>
    <cellStyle name="Title 2" xfId="66"/>
    <cellStyle name="Total 2" xfId="67"/>
    <cellStyle name="Warning Text 2" xfId="68"/>
    <cellStyle name="Обычный 2" xfId="69"/>
    <cellStyle name="Обычный 2 2" xfId="70"/>
    <cellStyle name="Обычный 2 3" xfId="77"/>
  </cellStyles>
  <dxfs count="1">
    <dxf>
      <font>
        <condense val="0"/>
        <extend val="0"/>
        <color indexed="9"/>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zoomScale="85" zoomScaleNormal="85" workbookViewId="0">
      <selection activeCell="B5" sqref="B5"/>
    </sheetView>
  </sheetViews>
  <sheetFormatPr defaultRowHeight="15"/>
  <cols>
    <col min="1" max="1" width="2.7109375" customWidth="1"/>
    <col min="2" max="2" width="6" customWidth="1"/>
    <col min="3" max="3" width="7.85546875" customWidth="1"/>
    <col min="4" max="4" width="38.5703125" customWidth="1"/>
    <col min="5" max="5" width="12.140625" customWidth="1"/>
    <col min="6" max="6" width="12.85546875" customWidth="1"/>
    <col min="7" max="7" width="13" customWidth="1"/>
    <col min="8" max="8" width="13.85546875" customWidth="1"/>
    <col min="11" max="11" width="10.42578125" customWidth="1"/>
    <col min="12" max="12" width="13.140625" customWidth="1"/>
    <col min="13" max="13" width="10.7109375" customWidth="1"/>
    <col min="14" max="14" width="13.85546875" customWidth="1"/>
    <col min="15" max="15" width="11" customWidth="1"/>
    <col min="17" max="17" width="11.85546875" customWidth="1"/>
    <col min="18" max="18" width="11.5703125" customWidth="1"/>
    <col min="19" max="19" width="18.5703125" customWidth="1"/>
    <col min="21" max="24" width="0" hidden="1" customWidth="1"/>
  </cols>
  <sheetData>
    <row r="1" spans="2:26" s="1" customFormat="1">
      <c r="B1" s="3"/>
      <c r="S1" s="4" t="s">
        <v>54</v>
      </c>
    </row>
    <row r="2" spans="2:26">
      <c r="B2" s="3"/>
      <c r="S2" s="4"/>
    </row>
    <row r="3" spans="2:26" s="2" customFormat="1" ht="9.75" customHeight="1">
      <c r="B3" s="3"/>
      <c r="C3" s="4"/>
    </row>
    <row r="4" spans="2:26" s="2" customFormat="1">
      <c r="B4" s="4" t="s">
        <v>55</v>
      </c>
      <c r="C4" s="4"/>
    </row>
    <row r="5" spans="2:26" ht="9.75" customHeight="1">
      <c r="B5" s="4"/>
      <c r="C5" s="4"/>
    </row>
    <row r="6" spans="2:26">
      <c r="B6" s="2"/>
      <c r="C6" s="2"/>
    </row>
    <row r="7" spans="2:26" ht="15" customHeight="1">
      <c r="B7" s="482" t="s">
        <v>24</v>
      </c>
      <c r="C7" s="482"/>
      <c r="D7" s="482" t="s">
        <v>27</v>
      </c>
      <c r="E7" s="482" t="s">
        <v>44</v>
      </c>
      <c r="F7" s="482"/>
      <c r="G7" s="482"/>
      <c r="H7" s="482"/>
      <c r="I7" s="482"/>
      <c r="J7" s="482"/>
      <c r="K7" s="482"/>
      <c r="L7" s="482"/>
      <c r="M7" s="482"/>
      <c r="N7" s="482"/>
      <c r="O7" s="482"/>
      <c r="P7" s="482"/>
      <c r="Q7" s="482"/>
      <c r="R7" s="482"/>
      <c r="S7" s="482"/>
      <c r="U7" s="12" t="s">
        <v>28</v>
      </c>
      <c r="V7" s="13" t="s">
        <v>29</v>
      </c>
      <c r="W7" s="11"/>
      <c r="X7" s="2"/>
      <c r="Y7" s="1"/>
      <c r="Z7" s="1"/>
    </row>
    <row r="8" spans="2:26">
      <c r="B8" s="482"/>
      <c r="C8" s="482"/>
      <c r="D8" s="482"/>
      <c r="E8" s="482" t="s">
        <v>22</v>
      </c>
      <c r="F8" s="484" t="s">
        <v>21</v>
      </c>
      <c r="G8" s="484"/>
      <c r="H8" s="484"/>
      <c r="I8" s="484"/>
      <c r="J8" s="484"/>
      <c r="K8" s="484"/>
      <c r="L8" s="484"/>
      <c r="M8" s="484"/>
      <c r="N8" s="484"/>
      <c r="O8" s="484"/>
      <c r="P8" s="484"/>
      <c r="Q8" s="484"/>
      <c r="R8" s="484"/>
      <c r="S8" s="484"/>
    </row>
    <row r="9" spans="2:26" s="2" customFormat="1" ht="15" customHeight="1">
      <c r="B9" s="482" t="s">
        <v>20</v>
      </c>
      <c r="C9" s="482" t="s">
        <v>23</v>
      </c>
      <c r="D9" s="482"/>
      <c r="E9" s="482"/>
      <c r="F9" s="483" t="s">
        <v>30</v>
      </c>
      <c r="G9" s="484" t="s">
        <v>21</v>
      </c>
      <c r="H9" s="484"/>
      <c r="I9" s="484"/>
      <c r="J9" s="484"/>
      <c r="K9" s="484"/>
      <c r="L9" s="484"/>
      <c r="M9" s="484"/>
      <c r="N9" s="483" t="s">
        <v>38</v>
      </c>
      <c r="O9" s="484" t="s">
        <v>21</v>
      </c>
      <c r="P9" s="484"/>
      <c r="Q9" s="484"/>
      <c r="R9" s="484"/>
      <c r="S9" s="485" t="s">
        <v>43</v>
      </c>
    </row>
    <row r="10" spans="2:26" s="2" customFormat="1" ht="54.75" customHeight="1">
      <c r="B10" s="482"/>
      <c r="C10" s="482"/>
      <c r="D10" s="482"/>
      <c r="E10" s="482"/>
      <c r="F10" s="483"/>
      <c r="G10" s="8" t="s">
        <v>31</v>
      </c>
      <c r="H10" s="8" t="s">
        <v>32</v>
      </c>
      <c r="I10" s="8" t="s">
        <v>33</v>
      </c>
      <c r="J10" s="8" t="s">
        <v>34</v>
      </c>
      <c r="K10" s="8" t="s">
        <v>35</v>
      </c>
      <c r="L10" s="8" t="s">
        <v>36</v>
      </c>
      <c r="M10" s="8" t="s">
        <v>37</v>
      </c>
      <c r="N10" s="483"/>
      <c r="O10" s="8" t="s">
        <v>39</v>
      </c>
      <c r="P10" s="8" t="s">
        <v>40</v>
      </c>
      <c r="Q10" s="8" t="s">
        <v>41</v>
      </c>
      <c r="R10" s="8" t="s">
        <v>42</v>
      </c>
      <c r="S10" s="485"/>
    </row>
    <row r="11" spans="2:26" s="2" customFormat="1">
      <c r="B11" s="14" t="s">
        <v>1</v>
      </c>
      <c r="C11" s="22"/>
      <c r="D11" s="23"/>
      <c r="E11" s="21" t="s">
        <v>45</v>
      </c>
      <c r="F11" s="21" t="s">
        <v>45</v>
      </c>
      <c r="G11" s="21" t="s">
        <v>45</v>
      </c>
      <c r="H11" s="21" t="s">
        <v>45</v>
      </c>
      <c r="I11" s="21" t="s">
        <v>45</v>
      </c>
      <c r="J11" s="21" t="s">
        <v>45</v>
      </c>
      <c r="K11" s="21" t="s">
        <v>45</v>
      </c>
      <c r="L11" s="21" t="s">
        <v>45</v>
      </c>
      <c r="M11" s="21" t="s">
        <v>45</v>
      </c>
      <c r="N11" s="21" t="s">
        <v>45</v>
      </c>
      <c r="O11" s="21" t="s">
        <v>45</v>
      </c>
      <c r="P11" s="21" t="s">
        <v>45</v>
      </c>
      <c r="Q11" s="21" t="s">
        <v>45</v>
      </c>
      <c r="R11" s="21" t="s">
        <v>45</v>
      </c>
      <c r="S11" s="21" t="s">
        <v>45</v>
      </c>
    </row>
    <row r="12" spans="2:26" ht="15" customHeight="1">
      <c r="B12" s="27" t="s">
        <v>19</v>
      </c>
      <c r="C12" s="28"/>
      <c r="D12" s="29"/>
      <c r="E12" s="8" t="s">
        <v>45</v>
      </c>
      <c r="F12" s="8" t="s">
        <v>45</v>
      </c>
      <c r="G12" s="8" t="s">
        <v>45</v>
      </c>
      <c r="H12" s="8" t="s">
        <v>45</v>
      </c>
      <c r="I12" s="8" t="s">
        <v>45</v>
      </c>
      <c r="J12" s="8" t="s">
        <v>45</v>
      </c>
      <c r="K12" s="8" t="s">
        <v>45</v>
      </c>
      <c r="L12" s="8" t="s">
        <v>45</v>
      </c>
      <c r="M12" s="8" t="s">
        <v>45</v>
      </c>
      <c r="N12" s="8" t="s">
        <v>45</v>
      </c>
      <c r="O12" s="8" t="s">
        <v>45</v>
      </c>
      <c r="P12" s="8" t="s">
        <v>45</v>
      </c>
      <c r="Q12" s="8" t="s">
        <v>45</v>
      </c>
      <c r="R12" s="8" t="s">
        <v>45</v>
      </c>
      <c r="S12" s="8" t="s">
        <v>45</v>
      </c>
    </row>
    <row r="13" spans="2:26" ht="15.75" customHeight="1">
      <c r="B13" s="38">
        <v>1088</v>
      </c>
      <c r="C13" s="28"/>
      <c r="D13" s="29" t="s">
        <v>15</v>
      </c>
      <c r="E13" s="9" t="s">
        <v>45</v>
      </c>
      <c r="F13" s="8" t="s">
        <v>45</v>
      </c>
      <c r="G13" s="8" t="s">
        <v>45</v>
      </c>
      <c r="H13" s="8" t="s">
        <v>45</v>
      </c>
      <c r="I13" s="8" t="s">
        <v>45</v>
      </c>
      <c r="J13" s="8" t="s">
        <v>45</v>
      </c>
      <c r="K13" s="8" t="s">
        <v>45</v>
      </c>
      <c r="L13" s="8" t="s">
        <v>45</v>
      </c>
      <c r="M13" s="8" t="s">
        <v>45</v>
      </c>
      <c r="N13" s="8" t="s">
        <v>45</v>
      </c>
      <c r="O13" s="8" t="s">
        <v>45</v>
      </c>
      <c r="P13" s="8" t="s">
        <v>45</v>
      </c>
      <c r="Q13" s="8" t="s">
        <v>45</v>
      </c>
      <c r="R13" s="8" t="s">
        <v>45</v>
      </c>
      <c r="S13" s="8" t="s">
        <v>45</v>
      </c>
    </row>
    <row r="14" spans="2:26" ht="79.5" customHeight="1">
      <c r="B14" s="481"/>
      <c r="C14" s="24" t="s">
        <v>3</v>
      </c>
      <c r="D14" s="25" t="s">
        <v>16</v>
      </c>
      <c r="E14" s="20" t="s">
        <v>45</v>
      </c>
      <c r="F14" s="21" t="s">
        <v>45</v>
      </c>
      <c r="G14" s="21" t="s">
        <v>45</v>
      </c>
      <c r="H14" s="21" t="s">
        <v>45</v>
      </c>
      <c r="I14" s="21" t="s">
        <v>45</v>
      </c>
      <c r="J14" s="21" t="s">
        <v>45</v>
      </c>
      <c r="K14" s="21" t="s">
        <v>45</v>
      </c>
      <c r="L14" s="21" t="s">
        <v>45</v>
      </c>
      <c r="M14" s="21" t="s">
        <v>45</v>
      </c>
      <c r="N14" s="21" t="s">
        <v>45</v>
      </c>
      <c r="O14" s="21" t="s">
        <v>45</v>
      </c>
      <c r="P14" s="21" t="s">
        <v>45</v>
      </c>
      <c r="Q14" s="21" t="s">
        <v>45</v>
      </c>
      <c r="R14" s="21" t="s">
        <v>45</v>
      </c>
      <c r="S14" s="21" t="s">
        <v>45</v>
      </c>
    </row>
    <row r="15" spans="2:26" ht="54">
      <c r="B15" s="481"/>
      <c r="C15" s="24" t="s">
        <v>5</v>
      </c>
      <c r="D15" s="25" t="s">
        <v>17</v>
      </c>
      <c r="E15" s="20" t="s">
        <v>45</v>
      </c>
      <c r="F15" s="21" t="s">
        <v>45</v>
      </c>
      <c r="G15" s="21" t="s">
        <v>45</v>
      </c>
      <c r="H15" s="21" t="s">
        <v>45</v>
      </c>
      <c r="I15" s="21" t="s">
        <v>45</v>
      </c>
      <c r="J15" s="21" t="s">
        <v>45</v>
      </c>
      <c r="K15" s="21" t="s">
        <v>45</v>
      </c>
      <c r="L15" s="21" t="s">
        <v>45</v>
      </c>
      <c r="M15" s="21" t="s">
        <v>45</v>
      </c>
      <c r="N15" s="21" t="s">
        <v>45</v>
      </c>
      <c r="O15" s="21" t="s">
        <v>45</v>
      </c>
      <c r="P15" s="21" t="s">
        <v>45</v>
      </c>
      <c r="Q15" s="21" t="s">
        <v>45</v>
      </c>
      <c r="R15" s="21" t="s">
        <v>45</v>
      </c>
      <c r="S15" s="21" t="s">
        <v>45</v>
      </c>
    </row>
    <row r="16" spans="2:26" ht="16.5" customHeight="1">
      <c r="B16" s="481"/>
      <c r="C16" s="24" t="s">
        <v>7</v>
      </c>
      <c r="D16" s="25" t="s">
        <v>18</v>
      </c>
      <c r="E16" s="20" t="s">
        <v>45</v>
      </c>
      <c r="F16" s="21" t="s">
        <v>45</v>
      </c>
      <c r="G16" s="21" t="s">
        <v>45</v>
      </c>
      <c r="H16" s="21" t="s">
        <v>45</v>
      </c>
      <c r="I16" s="21" t="s">
        <v>45</v>
      </c>
      <c r="J16" s="21" t="s">
        <v>45</v>
      </c>
      <c r="K16" s="21" t="s">
        <v>45</v>
      </c>
      <c r="L16" s="21" t="s">
        <v>45</v>
      </c>
      <c r="M16" s="21" t="s">
        <v>45</v>
      </c>
      <c r="N16" s="21" t="s">
        <v>45</v>
      </c>
      <c r="O16" s="21" t="s">
        <v>45</v>
      </c>
      <c r="P16" s="21" t="s">
        <v>45</v>
      </c>
      <c r="Q16" s="21" t="s">
        <v>45</v>
      </c>
      <c r="R16" s="21" t="s">
        <v>45</v>
      </c>
      <c r="S16" s="21" t="s">
        <v>45</v>
      </c>
    </row>
    <row r="17" spans="2:19" ht="15.75" customHeight="1">
      <c r="B17" s="38">
        <v>1160</v>
      </c>
      <c r="C17" s="41"/>
      <c r="D17" s="41" t="s">
        <v>46</v>
      </c>
      <c r="E17" s="9" t="s">
        <v>45</v>
      </c>
      <c r="F17" s="8" t="s">
        <v>45</v>
      </c>
      <c r="G17" s="8" t="s">
        <v>45</v>
      </c>
      <c r="H17" s="8" t="s">
        <v>45</v>
      </c>
      <c r="I17" s="8" t="s">
        <v>45</v>
      </c>
      <c r="J17" s="8" t="s">
        <v>45</v>
      </c>
      <c r="K17" s="8" t="s">
        <v>45</v>
      </c>
      <c r="L17" s="8" t="s">
        <v>45</v>
      </c>
      <c r="M17" s="8" t="s">
        <v>45</v>
      </c>
      <c r="N17" s="8" t="s">
        <v>45</v>
      </c>
      <c r="O17" s="8" t="s">
        <v>45</v>
      </c>
      <c r="P17" s="8" t="s">
        <v>45</v>
      </c>
      <c r="Q17" s="8" t="s">
        <v>45</v>
      </c>
      <c r="R17" s="8" t="s">
        <v>45</v>
      </c>
      <c r="S17" s="8" t="s">
        <v>45</v>
      </c>
    </row>
    <row r="18" spans="2:19" s="2" customFormat="1" ht="54">
      <c r="B18" s="481"/>
      <c r="C18" s="36" t="s">
        <v>3</v>
      </c>
      <c r="D18" s="37" t="s">
        <v>47</v>
      </c>
      <c r="E18" s="20" t="s">
        <v>45</v>
      </c>
      <c r="F18" s="21" t="s">
        <v>45</v>
      </c>
      <c r="G18" s="21" t="s">
        <v>45</v>
      </c>
      <c r="H18" s="21" t="s">
        <v>45</v>
      </c>
      <c r="I18" s="21" t="s">
        <v>45</v>
      </c>
      <c r="J18" s="21" t="s">
        <v>45</v>
      </c>
      <c r="K18" s="21" t="s">
        <v>45</v>
      </c>
      <c r="L18" s="21" t="s">
        <v>45</v>
      </c>
      <c r="M18" s="21" t="s">
        <v>45</v>
      </c>
      <c r="N18" s="21" t="s">
        <v>45</v>
      </c>
      <c r="O18" s="21" t="s">
        <v>45</v>
      </c>
      <c r="P18" s="21" t="s">
        <v>45</v>
      </c>
      <c r="Q18" s="21" t="s">
        <v>45</v>
      </c>
      <c r="R18" s="21" t="s">
        <v>45</v>
      </c>
      <c r="S18" s="21" t="s">
        <v>45</v>
      </c>
    </row>
    <row r="19" spans="2:19" s="2" customFormat="1" ht="27">
      <c r="B19" s="481"/>
      <c r="C19" s="33" t="s">
        <v>5</v>
      </c>
      <c r="D19" s="25" t="s">
        <v>48</v>
      </c>
      <c r="E19" s="20" t="s">
        <v>45</v>
      </c>
      <c r="F19" s="21" t="s">
        <v>45</v>
      </c>
      <c r="G19" s="21" t="s">
        <v>45</v>
      </c>
      <c r="H19" s="21" t="s">
        <v>45</v>
      </c>
      <c r="I19" s="21" t="s">
        <v>45</v>
      </c>
      <c r="J19" s="21" t="s">
        <v>45</v>
      </c>
      <c r="K19" s="21" t="s">
        <v>45</v>
      </c>
      <c r="L19" s="21" t="s">
        <v>45</v>
      </c>
      <c r="M19" s="21" t="s">
        <v>45</v>
      </c>
      <c r="N19" s="21" t="s">
        <v>45</v>
      </c>
      <c r="O19" s="21" t="s">
        <v>45</v>
      </c>
      <c r="P19" s="21" t="s">
        <v>45</v>
      </c>
      <c r="Q19" s="21" t="s">
        <v>45</v>
      </c>
      <c r="R19" s="21" t="s">
        <v>45</v>
      </c>
      <c r="S19" s="21" t="s">
        <v>45</v>
      </c>
    </row>
    <row r="20" spans="2:19" s="2" customFormat="1" ht="15.75" customHeight="1">
      <c r="B20" s="481"/>
      <c r="C20" s="33" t="s">
        <v>7</v>
      </c>
      <c r="D20" s="25" t="s">
        <v>49</v>
      </c>
      <c r="E20" s="20" t="s">
        <v>45</v>
      </c>
      <c r="F20" s="21" t="s">
        <v>45</v>
      </c>
      <c r="G20" s="21" t="s">
        <v>45</v>
      </c>
      <c r="H20" s="21" t="s">
        <v>45</v>
      </c>
      <c r="I20" s="21" t="s">
        <v>45</v>
      </c>
      <c r="J20" s="21" t="s">
        <v>45</v>
      </c>
      <c r="K20" s="21" t="s">
        <v>45</v>
      </c>
      <c r="L20" s="21" t="s">
        <v>45</v>
      </c>
      <c r="M20" s="21" t="s">
        <v>45</v>
      </c>
      <c r="N20" s="21" t="s">
        <v>45</v>
      </c>
      <c r="O20" s="21" t="s">
        <v>45</v>
      </c>
      <c r="P20" s="21" t="s">
        <v>45</v>
      </c>
      <c r="Q20" s="21" t="s">
        <v>45</v>
      </c>
      <c r="R20" s="21" t="s">
        <v>45</v>
      </c>
      <c r="S20" s="21" t="s">
        <v>45</v>
      </c>
    </row>
    <row r="21" spans="2:19" s="2" customFormat="1" ht="67.5">
      <c r="B21" s="26"/>
      <c r="C21" s="33" t="s">
        <v>9</v>
      </c>
      <c r="D21" s="25" t="s">
        <v>50</v>
      </c>
      <c r="E21" s="20" t="s">
        <v>45</v>
      </c>
      <c r="F21" s="21" t="s">
        <v>45</v>
      </c>
      <c r="G21" s="21" t="s">
        <v>45</v>
      </c>
      <c r="H21" s="21" t="s">
        <v>45</v>
      </c>
      <c r="I21" s="21" t="s">
        <v>45</v>
      </c>
      <c r="J21" s="21" t="s">
        <v>45</v>
      </c>
      <c r="K21" s="21" t="s">
        <v>45</v>
      </c>
      <c r="L21" s="21" t="s">
        <v>45</v>
      </c>
      <c r="M21" s="21" t="s">
        <v>45</v>
      </c>
      <c r="N21" s="21" t="s">
        <v>45</v>
      </c>
      <c r="O21" s="21" t="s">
        <v>45</v>
      </c>
      <c r="P21" s="21" t="s">
        <v>45</v>
      </c>
      <c r="Q21" s="21" t="s">
        <v>45</v>
      </c>
      <c r="R21" s="21" t="s">
        <v>45</v>
      </c>
      <c r="S21" s="21" t="s">
        <v>45</v>
      </c>
    </row>
    <row r="22" spans="2:19" s="2" customFormat="1" ht="40.5">
      <c r="B22" s="35"/>
      <c r="C22" s="33" t="s">
        <v>11</v>
      </c>
      <c r="D22" s="25" t="s">
        <v>51</v>
      </c>
      <c r="E22" s="20" t="s">
        <v>45</v>
      </c>
      <c r="F22" s="21" t="s">
        <v>45</v>
      </c>
      <c r="G22" s="21" t="s">
        <v>45</v>
      </c>
      <c r="H22" s="21" t="s">
        <v>45</v>
      </c>
      <c r="I22" s="21" t="s">
        <v>45</v>
      </c>
      <c r="J22" s="21" t="s">
        <v>45</v>
      </c>
      <c r="K22" s="21" t="s">
        <v>45</v>
      </c>
      <c r="L22" s="21" t="s">
        <v>45</v>
      </c>
      <c r="M22" s="21" t="s">
        <v>45</v>
      </c>
      <c r="N22" s="21" t="s">
        <v>45</v>
      </c>
      <c r="O22" s="21" t="s">
        <v>45</v>
      </c>
      <c r="P22" s="21" t="s">
        <v>45</v>
      </c>
      <c r="Q22" s="21" t="s">
        <v>45</v>
      </c>
      <c r="R22" s="21" t="s">
        <v>45</v>
      </c>
      <c r="S22" s="21" t="s">
        <v>45</v>
      </c>
    </row>
    <row r="23" spans="2:19" s="2" customFormat="1" ht="15.75" customHeight="1">
      <c r="B23" s="34" t="s">
        <v>0</v>
      </c>
      <c r="C23" s="30"/>
      <c r="D23" s="31"/>
      <c r="E23" s="8" t="s">
        <v>45</v>
      </c>
      <c r="F23" s="8" t="s">
        <v>45</v>
      </c>
      <c r="G23" s="8" t="s">
        <v>45</v>
      </c>
      <c r="H23" s="8" t="s">
        <v>45</v>
      </c>
      <c r="I23" s="8" t="s">
        <v>45</v>
      </c>
      <c r="J23" s="8" t="s">
        <v>45</v>
      </c>
      <c r="K23" s="8" t="s">
        <v>45</v>
      </c>
      <c r="L23" s="8" t="s">
        <v>45</v>
      </c>
      <c r="M23" s="8" t="s">
        <v>45</v>
      </c>
      <c r="N23" s="8" t="s">
        <v>45</v>
      </c>
      <c r="O23" s="8" t="s">
        <v>45</v>
      </c>
      <c r="P23" s="8" t="s">
        <v>45</v>
      </c>
      <c r="Q23" s="8" t="s">
        <v>45</v>
      </c>
      <c r="R23" s="8" t="s">
        <v>45</v>
      </c>
      <c r="S23" s="8" t="s">
        <v>45</v>
      </c>
    </row>
    <row r="24" spans="2:19" ht="27">
      <c r="B24" s="38">
        <v>1099</v>
      </c>
      <c r="C24" s="39"/>
      <c r="D24" s="40" t="s">
        <v>2</v>
      </c>
      <c r="E24" s="9" t="s">
        <v>45</v>
      </c>
      <c r="F24" s="8" t="s">
        <v>45</v>
      </c>
      <c r="G24" s="8" t="s">
        <v>45</v>
      </c>
      <c r="H24" s="8" t="s">
        <v>45</v>
      </c>
      <c r="I24" s="8" t="s">
        <v>45</v>
      </c>
      <c r="J24" s="8" t="s">
        <v>45</v>
      </c>
      <c r="K24" s="8" t="s">
        <v>45</v>
      </c>
      <c r="L24" s="8" t="s">
        <v>45</v>
      </c>
      <c r="M24" s="8" t="s">
        <v>45</v>
      </c>
      <c r="N24" s="8" t="s">
        <v>45</v>
      </c>
      <c r="O24" s="8" t="s">
        <v>45</v>
      </c>
      <c r="P24" s="8" t="s">
        <v>45</v>
      </c>
      <c r="Q24" s="8" t="s">
        <v>45</v>
      </c>
      <c r="R24" s="8" t="s">
        <v>45</v>
      </c>
      <c r="S24" s="8" t="s">
        <v>45</v>
      </c>
    </row>
    <row r="25" spans="2:19" ht="27">
      <c r="B25" s="481"/>
      <c r="C25" s="18" t="s">
        <v>3</v>
      </c>
      <c r="D25" s="19" t="s">
        <v>4</v>
      </c>
      <c r="E25" s="20" t="s">
        <v>45</v>
      </c>
      <c r="F25" s="21" t="s">
        <v>45</v>
      </c>
      <c r="G25" s="21" t="s">
        <v>45</v>
      </c>
      <c r="H25" s="21" t="s">
        <v>45</v>
      </c>
      <c r="I25" s="21" t="s">
        <v>45</v>
      </c>
      <c r="J25" s="21" t="s">
        <v>45</v>
      </c>
      <c r="K25" s="21" t="s">
        <v>45</v>
      </c>
      <c r="L25" s="21" t="s">
        <v>45</v>
      </c>
      <c r="M25" s="21" t="s">
        <v>45</v>
      </c>
      <c r="N25" s="21" t="s">
        <v>45</v>
      </c>
      <c r="O25" s="21" t="s">
        <v>45</v>
      </c>
      <c r="P25" s="21" t="s">
        <v>45</v>
      </c>
      <c r="Q25" s="21" t="s">
        <v>45</v>
      </c>
      <c r="R25" s="21" t="s">
        <v>45</v>
      </c>
      <c r="S25" s="21" t="s">
        <v>45</v>
      </c>
    </row>
    <row r="26" spans="2:19" ht="40.5">
      <c r="B26" s="481"/>
      <c r="C26" s="18" t="s">
        <v>5</v>
      </c>
      <c r="D26" s="19" t="s">
        <v>6</v>
      </c>
      <c r="E26" s="20" t="s">
        <v>45</v>
      </c>
      <c r="F26" s="21" t="s">
        <v>45</v>
      </c>
      <c r="G26" s="21" t="s">
        <v>45</v>
      </c>
      <c r="H26" s="21" t="s">
        <v>45</v>
      </c>
      <c r="I26" s="21" t="s">
        <v>45</v>
      </c>
      <c r="J26" s="21" t="s">
        <v>45</v>
      </c>
      <c r="K26" s="21" t="s">
        <v>45</v>
      </c>
      <c r="L26" s="21" t="s">
        <v>45</v>
      </c>
      <c r="M26" s="21" t="s">
        <v>45</v>
      </c>
      <c r="N26" s="21" t="s">
        <v>45</v>
      </c>
      <c r="O26" s="21" t="s">
        <v>45</v>
      </c>
      <c r="P26" s="21" t="s">
        <v>45</v>
      </c>
      <c r="Q26" s="21" t="s">
        <v>45</v>
      </c>
      <c r="R26" s="21" t="s">
        <v>45</v>
      </c>
      <c r="S26" s="21" t="s">
        <v>45</v>
      </c>
    </row>
    <row r="27" spans="2:19" ht="15.75" customHeight="1">
      <c r="B27" s="481"/>
      <c r="C27" s="18" t="s">
        <v>7</v>
      </c>
      <c r="D27" s="19" t="s">
        <v>8</v>
      </c>
      <c r="E27" s="20" t="s">
        <v>45</v>
      </c>
      <c r="F27" s="21" t="s">
        <v>45</v>
      </c>
      <c r="G27" s="21" t="s">
        <v>45</v>
      </c>
      <c r="H27" s="21" t="s">
        <v>45</v>
      </c>
      <c r="I27" s="21" t="s">
        <v>45</v>
      </c>
      <c r="J27" s="21" t="s">
        <v>45</v>
      </c>
      <c r="K27" s="21" t="s">
        <v>45</v>
      </c>
      <c r="L27" s="21" t="s">
        <v>45</v>
      </c>
      <c r="M27" s="21" t="s">
        <v>45</v>
      </c>
      <c r="N27" s="21" t="s">
        <v>45</v>
      </c>
      <c r="O27" s="21" t="s">
        <v>45</v>
      </c>
      <c r="P27" s="21" t="s">
        <v>45</v>
      </c>
      <c r="Q27" s="21" t="s">
        <v>45</v>
      </c>
      <c r="R27" s="21" t="s">
        <v>45</v>
      </c>
      <c r="S27" s="21" t="s">
        <v>45</v>
      </c>
    </row>
    <row r="28" spans="2:19" ht="27">
      <c r="B28" s="26"/>
      <c r="C28" s="18" t="s">
        <v>9</v>
      </c>
      <c r="D28" s="19" t="s">
        <v>10</v>
      </c>
      <c r="E28" s="20" t="s">
        <v>45</v>
      </c>
      <c r="F28" s="21" t="s">
        <v>45</v>
      </c>
      <c r="G28" s="21" t="s">
        <v>45</v>
      </c>
      <c r="H28" s="21" t="s">
        <v>45</v>
      </c>
      <c r="I28" s="21" t="s">
        <v>45</v>
      </c>
      <c r="J28" s="21" t="s">
        <v>45</v>
      </c>
      <c r="K28" s="21" t="s">
        <v>45</v>
      </c>
      <c r="L28" s="21" t="s">
        <v>45</v>
      </c>
      <c r="M28" s="21" t="s">
        <v>45</v>
      </c>
      <c r="N28" s="21" t="s">
        <v>45</v>
      </c>
      <c r="O28" s="21" t="s">
        <v>45</v>
      </c>
      <c r="P28" s="21" t="s">
        <v>45</v>
      </c>
      <c r="Q28" s="21" t="s">
        <v>45</v>
      </c>
      <c r="R28" s="21" t="s">
        <v>45</v>
      </c>
      <c r="S28" s="21" t="s">
        <v>45</v>
      </c>
    </row>
    <row r="29" spans="2:19" ht="27">
      <c r="B29" s="32"/>
      <c r="C29" s="18" t="s">
        <v>11</v>
      </c>
      <c r="D29" s="19" t="s">
        <v>12</v>
      </c>
      <c r="E29" s="20" t="s">
        <v>45</v>
      </c>
      <c r="F29" s="21" t="s">
        <v>45</v>
      </c>
      <c r="G29" s="21" t="s">
        <v>45</v>
      </c>
      <c r="H29" s="21" t="s">
        <v>45</v>
      </c>
      <c r="I29" s="21" t="s">
        <v>45</v>
      </c>
      <c r="J29" s="21" t="s">
        <v>45</v>
      </c>
      <c r="K29" s="21" t="s">
        <v>45</v>
      </c>
      <c r="L29" s="21" t="s">
        <v>45</v>
      </c>
      <c r="M29" s="21" t="s">
        <v>45</v>
      </c>
      <c r="N29" s="21" t="s">
        <v>45</v>
      </c>
      <c r="O29" s="21" t="s">
        <v>45</v>
      </c>
      <c r="P29" s="21" t="s">
        <v>45</v>
      </c>
      <c r="Q29" s="21" t="s">
        <v>45</v>
      </c>
      <c r="R29" s="21" t="s">
        <v>45</v>
      </c>
      <c r="S29" s="21" t="s">
        <v>45</v>
      </c>
    </row>
    <row r="30" spans="2:19" ht="67.5">
      <c r="B30" s="32"/>
      <c r="C30" s="18" t="s">
        <v>13</v>
      </c>
      <c r="D30" s="19" t="s">
        <v>14</v>
      </c>
      <c r="E30" s="20" t="s">
        <v>45</v>
      </c>
      <c r="F30" s="21" t="s">
        <v>45</v>
      </c>
      <c r="G30" s="21" t="s">
        <v>45</v>
      </c>
      <c r="H30" s="21" t="s">
        <v>45</v>
      </c>
      <c r="I30" s="21" t="s">
        <v>45</v>
      </c>
      <c r="J30" s="21" t="s">
        <v>45</v>
      </c>
      <c r="K30" s="21" t="s">
        <v>45</v>
      </c>
      <c r="L30" s="21" t="s">
        <v>45</v>
      </c>
      <c r="M30" s="21" t="s">
        <v>45</v>
      </c>
      <c r="N30" s="21" t="s">
        <v>45</v>
      </c>
      <c r="O30" s="21" t="s">
        <v>45</v>
      </c>
      <c r="P30" s="21" t="s">
        <v>45</v>
      </c>
      <c r="Q30" s="21" t="s">
        <v>45</v>
      </c>
      <c r="R30" s="21" t="s">
        <v>45</v>
      </c>
      <c r="S30" s="21" t="s">
        <v>45</v>
      </c>
    </row>
    <row r="31" spans="2:19">
      <c r="B31" s="17" t="s">
        <v>25</v>
      </c>
      <c r="C31" s="17" t="s">
        <v>25</v>
      </c>
      <c r="D31" s="17" t="s">
        <v>26</v>
      </c>
      <c r="E31" s="15"/>
      <c r="F31" s="16"/>
      <c r="G31" s="16"/>
      <c r="H31" s="16"/>
      <c r="I31" s="16"/>
      <c r="J31" s="16"/>
      <c r="K31" s="16"/>
      <c r="L31" s="16"/>
      <c r="M31" s="16"/>
      <c r="N31" s="16"/>
      <c r="O31" s="16"/>
      <c r="P31" s="16"/>
      <c r="Q31" s="16"/>
      <c r="R31" s="16"/>
      <c r="S31" s="16"/>
    </row>
    <row r="32" spans="2:19">
      <c r="K32" s="2"/>
    </row>
    <row r="33" spans="2:11">
      <c r="B33" s="10"/>
      <c r="K33" s="2"/>
    </row>
    <row r="34" spans="2:11">
      <c r="K34" s="2"/>
    </row>
    <row r="35" spans="2:11">
      <c r="K35" s="2"/>
    </row>
  </sheetData>
  <mergeCells count="15">
    <mergeCell ref="O9:R9"/>
    <mergeCell ref="S9:S10"/>
    <mergeCell ref="D7:D10"/>
    <mergeCell ref="B9:B10"/>
    <mergeCell ref="C9:C10"/>
    <mergeCell ref="F8:S8"/>
    <mergeCell ref="E7:S7"/>
    <mergeCell ref="G9:M9"/>
    <mergeCell ref="E8:E10"/>
    <mergeCell ref="F9:F10"/>
    <mergeCell ref="B25:B27"/>
    <mergeCell ref="B18:B20"/>
    <mergeCell ref="B7:C8"/>
    <mergeCell ref="B14:B16"/>
    <mergeCell ref="N9:N10"/>
  </mergeCells>
  <conditionalFormatting sqref="N9 K10 F9 O10:R10 S9">
    <cfRule type="cellIs" dxfId="0" priority="7" stopIfTrue="1" operator="equal">
      <formula>0</formula>
    </cfRule>
  </conditionalFormatting>
  <pageMargins left="0.15748031496062992" right="0.15748031496062992" top="0.19685039370078741" bottom="0.19685039370078741" header="0.31496062992125984" footer="0.31496062992125984"/>
  <pageSetup paperSize="9" scale="60" orientation="landscape"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3"/>
  <sheetViews>
    <sheetView tabSelected="1" topLeftCell="B743" zoomScale="112" zoomScaleNormal="112" workbookViewId="0">
      <selection activeCell="G750" sqref="G750"/>
    </sheetView>
  </sheetViews>
  <sheetFormatPr defaultColWidth="9.140625" defaultRowHeight="13.5"/>
  <cols>
    <col min="1" max="1" width="6.28515625" style="79" hidden="1" customWidth="1"/>
    <col min="2" max="3" width="8.7109375" style="71" customWidth="1"/>
    <col min="4" max="4" width="7.140625" style="72" customWidth="1"/>
    <col min="5" max="5" width="6.42578125" style="72" customWidth="1"/>
    <col min="6" max="6" width="52.140625" style="72" customWidth="1"/>
    <col min="7" max="7" width="88.140625" style="71" customWidth="1"/>
    <col min="8" max="8" width="19.5703125" style="73" customWidth="1"/>
    <col min="9" max="9" width="9.42578125" style="79" bestFit="1" customWidth="1"/>
    <col min="10" max="16384" width="9.140625" style="79"/>
  </cols>
  <sheetData>
    <row r="1" spans="2:15" ht="16.5">
      <c r="H1" s="125" t="s">
        <v>93</v>
      </c>
    </row>
    <row r="2" spans="2:15" ht="16.5">
      <c r="H2" s="126" t="s">
        <v>569</v>
      </c>
    </row>
    <row r="3" spans="2:15">
      <c r="H3" s="74"/>
    </row>
    <row r="4" spans="2:15" ht="50.45" customHeight="1">
      <c r="B4" s="531" t="s">
        <v>699</v>
      </c>
      <c r="C4" s="531"/>
      <c r="D4" s="531"/>
      <c r="E4" s="531"/>
      <c r="F4" s="531"/>
      <c r="G4" s="531"/>
      <c r="H4" s="531"/>
    </row>
    <row r="5" spans="2:15" ht="16.5" customHeight="1">
      <c r="H5" s="75" t="s">
        <v>85</v>
      </c>
    </row>
    <row r="6" spans="2:15" ht="34.5" customHeight="1">
      <c r="B6" s="532" t="s">
        <v>94</v>
      </c>
      <c r="C6" s="533"/>
      <c r="D6" s="534" t="s">
        <v>87</v>
      </c>
      <c r="E6" s="534"/>
      <c r="F6" s="534"/>
      <c r="G6" s="534" t="s">
        <v>95</v>
      </c>
      <c r="H6" s="535" t="s">
        <v>84</v>
      </c>
    </row>
    <row r="7" spans="2:15" ht="49.5" customHeight="1">
      <c r="B7" s="90" t="s">
        <v>20</v>
      </c>
      <c r="C7" s="90" t="s">
        <v>23</v>
      </c>
      <c r="D7" s="534"/>
      <c r="E7" s="534"/>
      <c r="F7" s="534"/>
      <c r="G7" s="534"/>
      <c r="H7" s="535"/>
    </row>
    <row r="8" spans="2:15" ht="12.75" customHeight="1">
      <c r="B8" s="91">
        <v>1</v>
      </c>
      <c r="C8" s="91">
        <v>2</v>
      </c>
      <c r="D8" s="536">
        <v>3</v>
      </c>
      <c r="E8" s="536"/>
      <c r="F8" s="536"/>
      <c r="G8" s="454">
        <v>4</v>
      </c>
      <c r="H8" s="76">
        <v>5</v>
      </c>
    </row>
    <row r="9" spans="2:15" ht="30.6" hidden="1" customHeight="1">
      <c r="B9" s="537" t="s">
        <v>1</v>
      </c>
      <c r="C9" s="538"/>
      <c r="D9" s="538"/>
      <c r="E9" s="538"/>
      <c r="F9" s="538"/>
      <c r="G9" s="539"/>
      <c r="H9" s="465">
        <f>H11+H37+H597+H610+H614+H630+H709+H729+H745+H753+H778+H830+H834+H838</f>
        <v>53415077.468380712</v>
      </c>
    </row>
    <row r="10" spans="2:15" ht="12.75" hidden="1" customHeight="1">
      <c r="B10" s="137"/>
      <c r="C10" s="138"/>
      <c r="D10" s="138"/>
      <c r="E10" s="138"/>
      <c r="F10" s="138"/>
      <c r="G10" s="139"/>
      <c r="H10" s="140"/>
    </row>
    <row r="11" spans="2:15" ht="32.25" customHeight="1">
      <c r="B11" s="540" t="s">
        <v>96</v>
      </c>
      <c r="C11" s="541"/>
      <c r="D11" s="541"/>
      <c r="E11" s="541"/>
      <c r="F11" s="541"/>
      <c r="G11" s="542"/>
      <c r="H11" s="466">
        <f>H12+H17+H22+H31+H34</f>
        <v>3587884.5</v>
      </c>
    </row>
    <row r="12" spans="2:15" s="98" customFormat="1" ht="43.15" customHeight="1">
      <c r="B12" s="122">
        <v>1033</v>
      </c>
      <c r="C12" s="528" t="s">
        <v>650</v>
      </c>
      <c r="D12" s="529"/>
      <c r="E12" s="529"/>
      <c r="F12" s="530"/>
      <c r="G12" s="467"/>
      <c r="H12" s="466">
        <f>H13+H15</f>
        <v>61813</v>
      </c>
    </row>
    <row r="13" spans="2:15" ht="35.25" customHeight="1">
      <c r="B13" s="511"/>
      <c r="C13" s="386">
        <v>11003</v>
      </c>
      <c r="D13" s="519" t="s">
        <v>674</v>
      </c>
      <c r="E13" s="519"/>
      <c r="F13" s="519"/>
      <c r="G13" s="462" t="s">
        <v>96</v>
      </c>
      <c r="H13" s="77">
        <f t="shared" ref="H13:H15" si="0">H14</f>
        <v>41813</v>
      </c>
    </row>
    <row r="14" spans="2:15" ht="32.25" customHeight="1">
      <c r="B14" s="512"/>
      <c r="C14" s="384"/>
      <c r="D14" s="153"/>
      <c r="E14" s="153"/>
      <c r="F14" s="153"/>
      <c r="G14" s="154" t="s">
        <v>97</v>
      </c>
      <c r="H14" s="422">
        <v>41813</v>
      </c>
    </row>
    <row r="15" spans="2:15" s="98" customFormat="1" ht="45.75" customHeight="1">
      <c r="B15" s="512"/>
      <c r="C15" s="92">
        <v>12001</v>
      </c>
      <c r="D15" s="519" t="s">
        <v>803</v>
      </c>
      <c r="E15" s="519"/>
      <c r="F15" s="519"/>
      <c r="G15" s="462" t="s">
        <v>96</v>
      </c>
      <c r="H15" s="77">
        <f t="shared" si="0"/>
        <v>20000</v>
      </c>
      <c r="J15" s="79"/>
      <c r="K15" s="79"/>
      <c r="L15" s="79"/>
      <c r="M15" s="79"/>
      <c r="N15" s="79"/>
      <c r="O15" s="79"/>
    </row>
    <row r="16" spans="2:15" s="98" customFormat="1" ht="38.450000000000003" customHeight="1">
      <c r="B16" s="513"/>
      <c r="C16" s="152"/>
      <c r="D16" s="153"/>
      <c r="E16" s="153"/>
      <c r="F16" s="153"/>
      <c r="G16" s="154" t="s">
        <v>828</v>
      </c>
      <c r="H16" s="422">
        <v>20000</v>
      </c>
      <c r="J16" s="79"/>
      <c r="K16" s="79"/>
      <c r="L16" s="79"/>
      <c r="M16" s="79"/>
      <c r="N16" s="79"/>
      <c r="O16" s="79"/>
    </row>
    <row r="17" spans="2:8" s="98" customFormat="1" ht="28.9" customHeight="1">
      <c r="B17" s="122">
        <v>1091</v>
      </c>
      <c r="C17" s="528" t="s">
        <v>98</v>
      </c>
      <c r="D17" s="529"/>
      <c r="E17" s="529"/>
      <c r="F17" s="530"/>
      <c r="G17" s="446"/>
      <c r="H17" s="77">
        <f>H18+H20</f>
        <v>678401.3</v>
      </c>
    </row>
    <row r="18" spans="2:8" s="98" customFormat="1" ht="36.75" customHeight="1">
      <c r="B18" s="543"/>
      <c r="C18" s="92">
        <v>11001</v>
      </c>
      <c r="D18" s="519" t="s">
        <v>99</v>
      </c>
      <c r="E18" s="519"/>
      <c r="F18" s="519"/>
      <c r="G18" s="462" t="s">
        <v>96</v>
      </c>
      <c r="H18" s="77">
        <f t="shared" ref="H18" si="1">H19</f>
        <v>444810.8</v>
      </c>
    </row>
    <row r="19" spans="2:8" s="98" customFormat="1" ht="37.5" customHeight="1">
      <c r="B19" s="544"/>
      <c r="C19" s="152"/>
      <c r="D19" s="153"/>
      <c r="E19" s="153"/>
      <c r="F19" s="153"/>
      <c r="G19" s="154" t="s">
        <v>100</v>
      </c>
      <c r="H19" s="422">
        <v>444810.8</v>
      </c>
    </row>
    <row r="20" spans="2:8" s="98" customFormat="1" ht="38.25" customHeight="1">
      <c r="B20" s="544"/>
      <c r="C20" s="92">
        <v>12001</v>
      </c>
      <c r="D20" s="498" t="s">
        <v>673</v>
      </c>
      <c r="E20" s="499"/>
      <c r="F20" s="500"/>
      <c r="G20" s="455" t="s">
        <v>508</v>
      </c>
      <c r="H20" s="77">
        <f t="shared" ref="H20" si="2">H21</f>
        <v>233590.5</v>
      </c>
    </row>
    <row r="21" spans="2:8" s="98" customFormat="1" ht="37.15" customHeight="1">
      <c r="B21" s="545"/>
      <c r="C21" s="152"/>
      <c r="D21" s="153"/>
      <c r="E21" s="153"/>
      <c r="F21" s="153"/>
      <c r="G21" s="154" t="s">
        <v>101</v>
      </c>
      <c r="H21" s="422">
        <v>233590.5</v>
      </c>
    </row>
    <row r="22" spans="2:8" ht="32.25" customHeight="1">
      <c r="B22" s="92">
        <v>1136</v>
      </c>
      <c r="C22" s="546" t="s">
        <v>102</v>
      </c>
      <c r="D22" s="546"/>
      <c r="E22" s="546"/>
      <c r="F22" s="546"/>
      <c r="G22" s="89"/>
      <c r="H22" s="77">
        <f>+H29+H25+H23+H27</f>
        <v>2817670.2</v>
      </c>
    </row>
    <row r="23" spans="2:8" ht="36.75" customHeight="1">
      <c r="B23" s="511"/>
      <c r="C23" s="92">
        <v>11005</v>
      </c>
      <c r="D23" s="519" t="s">
        <v>597</v>
      </c>
      <c r="E23" s="519"/>
      <c r="F23" s="519"/>
      <c r="G23" s="462" t="s">
        <v>96</v>
      </c>
      <c r="H23" s="77">
        <f t="shared" ref="H23:H25" si="3">H24</f>
        <v>455714.7</v>
      </c>
    </row>
    <row r="24" spans="2:8" ht="30.6" customHeight="1">
      <c r="B24" s="512"/>
      <c r="C24" s="152"/>
      <c r="D24" s="153"/>
      <c r="E24" s="153"/>
      <c r="F24" s="153"/>
      <c r="G24" s="154" t="s">
        <v>525</v>
      </c>
      <c r="H24" s="422">
        <v>455714.7</v>
      </c>
    </row>
    <row r="25" spans="2:8" ht="58.5" customHeight="1">
      <c r="B25" s="512"/>
      <c r="C25" s="92">
        <v>11010</v>
      </c>
      <c r="D25" s="519" t="s">
        <v>529</v>
      </c>
      <c r="E25" s="519"/>
      <c r="F25" s="519"/>
      <c r="G25" s="462" t="s">
        <v>96</v>
      </c>
      <c r="H25" s="77">
        <f t="shared" si="3"/>
        <v>469823.5</v>
      </c>
    </row>
    <row r="26" spans="2:8" ht="30.6" customHeight="1">
      <c r="B26" s="512"/>
      <c r="C26" s="152"/>
      <c r="D26" s="153"/>
      <c r="E26" s="153"/>
      <c r="F26" s="153"/>
      <c r="G26" s="154" t="s">
        <v>526</v>
      </c>
      <c r="H26" s="422">
        <v>469823.5</v>
      </c>
    </row>
    <row r="27" spans="2:8" ht="48" customHeight="1">
      <c r="B27" s="512"/>
      <c r="C27" s="92">
        <v>11015</v>
      </c>
      <c r="D27" s="519" t="s">
        <v>550</v>
      </c>
      <c r="E27" s="519"/>
      <c r="F27" s="519"/>
      <c r="G27" s="462" t="s">
        <v>96</v>
      </c>
      <c r="H27" s="77">
        <f t="shared" ref="H27:H29" si="4">+H28</f>
        <v>1800000</v>
      </c>
    </row>
    <row r="28" spans="2:8" ht="31.9" customHeight="1">
      <c r="B28" s="512"/>
      <c r="C28" s="92"/>
      <c r="D28" s="156"/>
      <c r="E28" s="461"/>
      <c r="F28" s="461"/>
      <c r="G28" s="154" t="s">
        <v>585</v>
      </c>
      <c r="H28" s="157">
        <v>1800000</v>
      </c>
    </row>
    <row r="29" spans="2:8" ht="83.45" customHeight="1">
      <c r="B29" s="512"/>
      <c r="C29" s="92">
        <v>31001</v>
      </c>
      <c r="D29" s="519" t="s">
        <v>456</v>
      </c>
      <c r="E29" s="519"/>
      <c r="F29" s="519"/>
      <c r="G29" s="462" t="s">
        <v>96</v>
      </c>
      <c r="H29" s="77">
        <f t="shared" si="4"/>
        <v>92132</v>
      </c>
    </row>
    <row r="30" spans="2:8" ht="42.75" customHeight="1">
      <c r="B30" s="513"/>
      <c r="C30" s="92"/>
      <c r="D30" s="156"/>
      <c r="E30" s="461"/>
      <c r="F30" s="461"/>
      <c r="G30" s="154" t="s">
        <v>444</v>
      </c>
      <c r="H30" s="157">
        <v>92132</v>
      </c>
    </row>
    <row r="31" spans="2:8" ht="27.6" customHeight="1">
      <c r="B31" s="148">
        <v>1156</v>
      </c>
      <c r="C31" s="520" t="s">
        <v>450</v>
      </c>
      <c r="D31" s="521"/>
      <c r="E31" s="521"/>
      <c r="F31" s="522"/>
      <c r="G31" s="455"/>
      <c r="H31" s="77">
        <f>H32</f>
        <v>10000</v>
      </c>
    </row>
    <row r="32" spans="2:8" ht="36" customHeight="1">
      <c r="B32" s="523"/>
      <c r="C32" s="158">
        <v>12001</v>
      </c>
      <c r="D32" s="519" t="s">
        <v>239</v>
      </c>
      <c r="E32" s="519"/>
      <c r="F32" s="519"/>
      <c r="G32" s="462" t="s">
        <v>96</v>
      </c>
      <c r="H32" s="159">
        <f>H33</f>
        <v>10000</v>
      </c>
    </row>
    <row r="33" spans="2:8" ht="33.6" customHeight="1">
      <c r="B33" s="487"/>
      <c r="C33" s="92"/>
      <c r="D33" s="160"/>
      <c r="E33" s="448"/>
      <c r="F33" s="162"/>
      <c r="G33" s="154" t="s">
        <v>100</v>
      </c>
      <c r="H33" s="163">
        <v>10000</v>
      </c>
    </row>
    <row r="34" spans="2:8" ht="33" customHeight="1">
      <c r="B34" s="148">
        <v>1213</v>
      </c>
      <c r="C34" s="520" t="s">
        <v>705</v>
      </c>
      <c r="D34" s="521"/>
      <c r="E34" s="521"/>
      <c r="F34" s="522"/>
      <c r="G34" s="455"/>
      <c r="H34" s="77">
        <f>H35</f>
        <v>20000</v>
      </c>
    </row>
    <row r="35" spans="2:8" ht="42.75" customHeight="1">
      <c r="B35" s="486"/>
      <c r="C35" s="158">
        <v>11010</v>
      </c>
      <c r="D35" s="519" t="s">
        <v>706</v>
      </c>
      <c r="E35" s="519"/>
      <c r="F35" s="519"/>
      <c r="G35" s="462" t="s">
        <v>96</v>
      </c>
      <c r="H35" s="159">
        <f>H36</f>
        <v>20000</v>
      </c>
    </row>
    <row r="36" spans="2:8" ht="42" customHeight="1">
      <c r="B36" s="487"/>
      <c r="C36" s="92"/>
      <c r="D36" s="160"/>
      <c r="E36" s="448"/>
      <c r="F36" s="162"/>
      <c r="G36" s="154" t="s">
        <v>410</v>
      </c>
      <c r="H36" s="163">
        <v>20000</v>
      </c>
    </row>
    <row r="37" spans="2:8" ht="31.5" customHeight="1">
      <c r="B37" s="525" t="s">
        <v>519</v>
      </c>
      <c r="C37" s="526"/>
      <c r="D37" s="526"/>
      <c r="E37" s="526"/>
      <c r="F37" s="526"/>
      <c r="G37" s="527"/>
      <c r="H37" s="77">
        <f>H38+H101+H104+H119+H171+H180+H205+H308+H351+H354+H375+H380+H391+H474+H479+H488+H513+H577+H583+H590</f>
        <v>27114133.541516002</v>
      </c>
    </row>
    <row r="38" spans="2:8" s="98" customFormat="1" ht="27.75" customHeight="1">
      <c r="B38" s="122">
        <v>1041</v>
      </c>
      <c r="C38" s="528" t="s">
        <v>241</v>
      </c>
      <c r="D38" s="529"/>
      <c r="E38" s="529"/>
      <c r="F38" s="530"/>
      <c r="G38" s="446"/>
      <c r="H38" s="77">
        <f>H39+H74+H83+H85+H87+H89+H91+H93+H95+H97+H99</f>
        <v>1692071.5899999999</v>
      </c>
    </row>
    <row r="39" spans="2:8" s="98" customFormat="1" ht="58.9" customHeight="1">
      <c r="B39" s="490"/>
      <c r="C39" s="102">
        <v>11001</v>
      </c>
      <c r="D39" s="503" t="s">
        <v>242</v>
      </c>
      <c r="E39" s="503"/>
      <c r="F39" s="503"/>
      <c r="G39" s="455" t="s">
        <v>508</v>
      </c>
      <c r="H39" s="77">
        <f>SUM(H40:H73)</f>
        <v>1198073.8999999999</v>
      </c>
    </row>
    <row r="40" spans="2:8" s="98" customFormat="1" ht="24.75" customHeight="1">
      <c r="B40" s="491"/>
      <c r="C40" s="102"/>
      <c r="D40" s="105"/>
      <c r="E40" s="447"/>
      <c r="F40" s="447"/>
      <c r="G40" s="164" t="s">
        <v>243</v>
      </c>
      <c r="H40" s="421">
        <v>30000</v>
      </c>
    </row>
    <row r="41" spans="2:8" s="98" customFormat="1" ht="19.5" customHeight="1">
      <c r="B41" s="491"/>
      <c r="C41" s="102"/>
      <c r="D41" s="105"/>
      <c r="E41" s="447"/>
      <c r="F41" s="447"/>
      <c r="G41" s="164" t="s">
        <v>244</v>
      </c>
      <c r="H41" s="421">
        <v>29000</v>
      </c>
    </row>
    <row r="42" spans="2:8" s="98" customFormat="1" ht="25.9" customHeight="1">
      <c r="B42" s="491"/>
      <c r="C42" s="102"/>
      <c r="D42" s="105"/>
      <c r="E42" s="447"/>
      <c r="F42" s="447"/>
      <c r="G42" s="164" t="s">
        <v>245</v>
      </c>
      <c r="H42" s="421">
        <v>114500</v>
      </c>
    </row>
    <row r="43" spans="2:8" s="98" customFormat="1" ht="24" customHeight="1">
      <c r="B43" s="491"/>
      <c r="C43" s="102"/>
      <c r="D43" s="105"/>
      <c r="E43" s="447"/>
      <c r="F43" s="447"/>
      <c r="G43" s="164" t="s">
        <v>712</v>
      </c>
      <c r="H43" s="421">
        <v>10000</v>
      </c>
    </row>
    <row r="44" spans="2:8" s="98" customFormat="1" ht="18.75" customHeight="1">
      <c r="B44" s="491"/>
      <c r="C44" s="102"/>
      <c r="D44" s="105"/>
      <c r="E44" s="447"/>
      <c r="F44" s="447"/>
      <c r="G44" s="164" t="s">
        <v>246</v>
      </c>
      <c r="H44" s="421">
        <v>12000</v>
      </c>
    </row>
    <row r="45" spans="2:8" s="98" customFormat="1" ht="21" customHeight="1">
      <c r="B45" s="491"/>
      <c r="C45" s="102"/>
      <c r="D45" s="105"/>
      <c r="E45" s="447"/>
      <c r="F45" s="447"/>
      <c r="G45" s="164" t="s">
        <v>247</v>
      </c>
      <c r="H45" s="421">
        <v>338320</v>
      </c>
    </row>
    <row r="46" spans="2:8" s="98" customFormat="1" ht="21.75" customHeight="1">
      <c r="B46" s="491"/>
      <c r="C46" s="102"/>
      <c r="D46" s="105"/>
      <c r="E46" s="447"/>
      <c r="F46" s="447"/>
      <c r="G46" s="164" t="s">
        <v>248</v>
      </c>
      <c r="H46" s="421">
        <v>19000</v>
      </c>
    </row>
    <row r="47" spans="2:8" s="98" customFormat="1" ht="22.5" customHeight="1">
      <c r="B47" s="491"/>
      <c r="C47" s="102"/>
      <c r="D47" s="105"/>
      <c r="E47" s="447"/>
      <c r="F47" s="447"/>
      <c r="G47" s="164" t="s">
        <v>249</v>
      </c>
      <c r="H47" s="421">
        <v>9000</v>
      </c>
    </row>
    <row r="48" spans="2:8" s="98" customFormat="1" ht="27" customHeight="1">
      <c r="B48" s="491"/>
      <c r="C48" s="102"/>
      <c r="D48" s="105"/>
      <c r="E48" s="447"/>
      <c r="F48" s="447"/>
      <c r="G48" s="164" t="s">
        <v>250</v>
      </c>
      <c r="H48" s="421">
        <v>11000</v>
      </c>
    </row>
    <row r="49" spans="2:8" s="98" customFormat="1" ht="23.25" customHeight="1">
      <c r="B49" s="491"/>
      <c r="C49" s="102"/>
      <c r="D49" s="105"/>
      <c r="E49" s="447"/>
      <c r="F49" s="447"/>
      <c r="G49" s="164" t="s">
        <v>251</v>
      </c>
      <c r="H49" s="421">
        <v>16000</v>
      </c>
    </row>
    <row r="50" spans="2:8" s="98" customFormat="1" ht="21.75" customHeight="1">
      <c r="B50" s="491"/>
      <c r="C50" s="102"/>
      <c r="D50" s="105"/>
      <c r="E50" s="447"/>
      <c r="F50" s="447"/>
      <c r="G50" s="164" t="s">
        <v>252</v>
      </c>
      <c r="H50" s="421">
        <v>200000</v>
      </c>
    </row>
    <row r="51" spans="2:8" s="98" customFormat="1" ht="24" customHeight="1">
      <c r="B51" s="491"/>
      <c r="C51" s="102"/>
      <c r="D51" s="105"/>
      <c r="E51" s="447"/>
      <c r="F51" s="447"/>
      <c r="G51" s="164" t="s">
        <v>253</v>
      </c>
      <c r="H51" s="421">
        <v>16000</v>
      </c>
    </row>
    <row r="52" spans="2:8" s="98" customFormat="1" ht="25.5" customHeight="1">
      <c r="B52" s="491"/>
      <c r="C52" s="102"/>
      <c r="D52" s="105"/>
      <c r="E52" s="447"/>
      <c r="F52" s="447"/>
      <c r="G52" s="164" t="s">
        <v>254</v>
      </c>
      <c r="H52" s="421">
        <v>16000</v>
      </c>
    </row>
    <row r="53" spans="2:8" s="98" customFormat="1" ht="27.75" customHeight="1">
      <c r="B53" s="491"/>
      <c r="C53" s="102"/>
      <c r="D53" s="105"/>
      <c r="E53" s="447"/>
      <c r="F53" s="447"/>
      <c r="G53" s="164" t="s">
        <v>255</v>
      </c>
      <c r="H53" s="421">
        <v>46000</v>
      </c>
    </row>
    <row r="54" spans="2:8" s="98" customFormat="1" ht="32.450000000000003" customHeight="1">
      <c r="B54" s="491"/>
      <c r="C54" s="102"/>
      <c r="D54" s="105"/>
      <c r="E54" s="447"/>
      <c r="F54" s="447"/>
      <c r="G54" s="164" t="s">
        <v>256</v>
      </c>
      <c r="H54" s="421">
        <v>3000</v>
      </c>
    </row>
    <row r="55" spans="2:8" s="98" customFormat="1" ht="21" customHeight="1">
      <c r="B55" s="491"/>
      <c r="C55" s="102"/>
      <c r="D55" s="105"/>
      <c r="E55" s="447"/>
      <c r="F55" s="447"/>
      <c r="G55" s="164" t="s">
        <v>257</v>
      </c>
      <c r="H55" s="421">
        <v>68000</v>
      </c>
    </row>
    <row r="56" spans="2:8" s="98" customFormat="1" ht="21.75" customHeight="1">
      <c r="B56" s="491"/>
      <c r="C56" s="102"/>
      <c r="D56" s="105"/>
      <c r="E56" s="447"/>
      <c r="F56" s="447"/>
      <c r="G56" s="164" t="s">
        <v>258</v>
      </c>
      <c r="H56" s="421">
        <v>63507.9</v>
      </c>
    </row>
    <row r="57" spans="2:8" s="98" customFormat="1" ht="24.6" customHeight="1">
      <c r="B57" s="491"/>
      <c r="C57" s="102"/>
      <c r="D57" s="105"/>
      <c r="E57" s="447"/>
      <c r="F57" s="447"/>
      <c r="G57" s="164" t="s">
        <v>259</v>
      </c>
      <c r="H57" s="421">
        <v>11000</v>
      </c>
    </row>
    <row r="58" spans="2:8" s="98" customFormat="1" ht="24.75" customHeight="1">
      <c r="B58" s="491"/>
      <c r="C58" s="102"/>
      <c r="D58" s="105"/>
      <c r="E58" s="447"/>
      <c r="F58" s="447"/>
      <c r="G58" s="164" t="s">
        <v>260</v>
      </c>
      <c r="H58" s="421">
        <v>61350</v>
      </c>
    </row>
    <row r="59" spans="2:8" s="98" customFormat="1" ht="24" customHeight="1">
      <c r="B59" s="491"/>
      <c r="C59" s="102"/>
      <c r="D59" s="105"/>
      <c r="E59" s="447"/>
      <c r="F59" s="447"/>
      <c r="G59" s="164" t="s">
        <v>261</v>
      </c>
      <c r="H59" s="421">
        <v>16000</v>
      </c>
    </row>
    <row r="60" spans="2:8" s="98" customFormat="1" ht="24" customHeight="1">
      <c r="B60" s="491"/>
      <c r="C60" s="102"/>
      <c r="D60" s="105"/>
      <c r="E60" s="447"/>
      <c r="F60" s="447"/>
      <c r="G60" s="164" t="s">
        <v>262</v>
      </c>
      <c r="H60" s="421">
        <v>24000</v>
      </c>
    </row>
    <row r="61" spans="2:8" s="98" customFormat="1" ht="22.5" customHeight="1">
      <c r="B61" s="491"/>
      <c r="C61" s="102"/>
      <c r="D61" s="105"/>
      <c r="E61" s="447"/>
      <c r="F61" s="447"/>
      <c r="G61" s="164" t="s">
        <v>263</v>
      </c>
      <c r="H61" s="421">
        <v>10000</v>
      </c>
    </row>
    <row r="62" spans="2:8" s="98" customFormat="1" ht="24.6" customHeight="1">
      <c r="B62" s="491"/>
      <c r="C62" s="102"/>
      <c r="D62" s="105"/>
      <c r="E62" s="447"/>
      <c r="F62" s="447"/>
      <c r="G62" s="164" t="s">
        <v>264</v>
      </c>
      <c r="H62" s="421">
        <v>15000</v>
      </c>
    </row>
    <row r="63" spans="2:8" s="98" customFormat="1" ht="20.25" customHeight="1">
      <c r="B63" s="491"/>
      <c r="C63" s="102"/>
      <c r="D63" s="105"/>
      <c r="E63" s="447"/>
      <c r="F63" s="447"/>
      <c r="G63" s="164" t="s">
        <v>265</v>
      </c>
      <c r="H63" s="421">
        <v>13396</v>
      </c>
    </row>
    <row r="64" spans="2:8" s="98" customFormat="1" ht="24" customHeight="1">
      <c r="B64" s="491"/>
      <c r="C64" s="102"/>
      <c r="D64" s="105"/>
      <c r="E64" s="447"/>
      <c r="F64" s="447"/>
      <c r="G64" s="164" t="s">
        <v>266</v>
      </c>
      <c r="H64" s="421">
        <v>9000</v>
      </c>
    </row>
    <row r="65" spans="2:8" s="98" customFormat="1" ht="20.25" customHeight="1">
      <c r="B65" s="491"/>
      <c r="C65" s="102"/>
      <c r="D65" s="105"/>
      <c r="E65" s="447"/>
      <c r="F65" s="447"/>
      <c r="G65" s="164" t="s">
        <v>267</v>
      </c>
      <c r="H65" s="421">
        <v>9000</v>
      </c>
    </row>
    <row r="66" spans="2:8" s="98" customFormat="1" ht="21" customHeight="1">
      <c r="B66" s="491"/>
      <c r="C66" s="102"/>
      <c r="D66" s="105"/>
      <c r="E66" s="447"/>
      <c r="F66" s="447"/>
      <c r="G66" s="164" t="s">
        <v>268</v>
      </c>
      <c r="H66" s="421">
        <v>6000</v>
      </c>
    </row>
    <row r="67" spans="2:8" s="98" customFormat="1" ht="21.75" customHeight="1">
      <c r="B67" s="491"/>
      <c r="C67" s="102"/>
      <c r="D67" s="105"/>
      <c r="E67" s="447"/>
      <c r="F67" s="447"/>
      <c r="G67" s="164" t="s">
        <v>513</v>
      </c>
      <c r="H67" s="421">
        <v>4000</v>
      </c>
    </row>
    <row r="68" spans="2:8" s="98" customFormat="1" ht="26.45" customHeight="1">
      <c r="B68" s="491"/>
      <c r="C68" s="102"/>
      <c r="D68" s="105"/>
      <c r="E68" s="447"/>
      <c r="F68" s="447"/>
      <c r="G68" s="164" t="s">
        <v>269</v>
      </c>
      <c r="H68" s="421">
        <v>5000</v>
      </c>
    </row>
    <row r="69" spans="2:8" s="98" customFormat="1" ht="22.15" customHeight="1">
      <c r="B69" s="491"/>
      <c r="C69" s="102"/>
      <c r="D69" s="105"/>
      <c r="E69" s="447"/>
      <c r="F69" s="447"/>
      <c r="G69" s="166" t="s">
        <v>270</v>
      </c>
      <c r="H69" s="421">
        <v>4000</v>
      </c>
    </row>
    <row r="70" spans="2:8" s="98" customFormat="1" ht="29.45" customHeight="1">
      <c r="B70" s="491"/>
      <c r="C70" s="102"/>
      <c r="D70" s="105"/>
      <c r="E70" s="447"/>
      <c r="F70" s="447"/>
      <c r="G70" s="166" t="s">
        <v>271</v>
      </c>
      <c r="H70" s="421">
        <v>3000</v>
      </c>
    </row>
    <row r="71" spans="2:8" s="98" customFormat="1" ht="26.25" customHeight="1">
      <c r="B71" s="491"/>
      <c r="C71" s="102"/>
      <c r="D71" s="105"/>
      <c r="E71" s="447"/>
      <c r="F71" s="447"/>
      <c r="G71" s="166" t="s">
        <v>272</v>
      </c>
      <c r="H71" s="421">
        <v>3000</v>
      </c>
    </row>
    <row r="72" spans="2:8" s="98" customFormat="1" ht="30" customHeight="1">
      <c r="B72" s="491"/>
      <c r="C72" s="102"/>
      <c r="D72" s="105"/>
      <c r="E72" s="447"/>
      <c r="F72" s="447"/>
      <c r="G72" s="164" t="s">
        <v>827</v>
      </c>
      <c r="H72" s="421">
        <v>1500</v>
      </c>
    </row>
    <row r="73" spans="2:8" s="98" customFormat="1" ht="21.75" customHeight="1">
      <c r="B73" s="491"/>
      <c r="C73" s="102"/>
      <c r="D73" s="105"/>
      <c r="E73" s="447"/>
      <c r="F73" s="447"/>
      <c r="G73" s="164" t="s">
        <v>826</v>
      </c>
      <c r="H73" s="421">
        <v>1500</v>
      </c>
    </row>
    <row r="74" spans="2:8" s="98" customFormat="1" ht="36" customHeight="1">
      <c r="B74" s="491"/>
      <c r="C74" s="102">
        <v>11003</v>
      </c>
      <c r="D74" s="503" t="s">
        <v>453</v>
      </c>
      <c r="E74" s="503"/>
      <c r="F74" s="503"/>
      <c r="G74" s="455" t="s">
        <v>508</v>
      </c>
      <c r="H74" s="77">
        <f>SUM(H75:H82)</f>
        <v>112603.29000000001</v>
      </c>
    </row>
    <row r="75" spans="2:8" s="98" customFormat="1" ht="23.45" customHeight="1">
      <c r="B75" s="491"/>
      <c r="C75" s="102"/>
      <c r="D75" s="105"/>
      <c r="E75" s="447"/>
      <c r="F75" s="447"/>
      <c r="G75" s="167" t="s">
        <v>436</v>
      </c>
      <c r="H75" s="157">
        <v>2920</v>
      </c>
    </row>
    <row r="76" spans="2:8" s="98" customFormat="1" ht="20.45" customHeight="1">
      <c r="B76" s="491"/>
      <c r="C76" s="102"/>
      <c r="D76" s="105"/>
      <c r="E76" s="447"/>
      <c r="F76" s="447"/>
      <c r="G76" s="167" t="s">
        <v>437</v>
      </c>
      <c r="H76" s="157">
        <v>39222.800000000003</v>
      </c>
    </row>
    <row r="77" spans="2:8" s="98" customFormat="1" ht="25.15" customHeight="1">
      <c r="B77" s="491"/>
      <c r="C77" s="102"/>
      <c r="D77" s="105"/>
      <c r="E77" s="447"/>
      <c r="F77" s="447"/>
      <c r="G77" s="167" t="s">
        <v>435</v>
      </c>
      <c r="H77" s="157">
        <v>34486.199999999997</v>
      </c>
    </row>
    <row r="78" spans="2:8" s="98" customFormat="1" ht="24" customHeight="1">
      <c r="B78" s="491"/>
      <c r="C78" s="102"/>
      <c r="D78" s="97"/>
      <c r="E78" s="133"/>
      <c r="F78" s="133"/>
      <c r="G78" s="167" t="s">
        <v>438</v>
      </c>
      <c r="H78" s="157">
        <v>2000</v>
      </c>
    </row>
    <row r="79" spans="2:8" s="98" customFormat="1" ht="27" customHeight="1">
      <c r="B79" s="491"/>
      <c r="C79" s="102"/>
      <c r="D79" s="97"/>
      <c r="E79" s="133"/>
      <c r="F79" s="133"/>
      <c r="G79" s="154" t="s">
        <v>642</v>
      </c>
      <c r="H79" s="157">
        <v>31406.799999999999</v>
      </c>
    </row>
    <row r="80" spans="2:8" s="98" customFormat="1" ht="25.9" customHeight="1">
      <c r="B80" s="491"/>
      <c r="C80" s="102"/>
      <c r="D80" s="128"/>
      <c r="E80" s="133"/>
      <c r="F80" s="133"/>
      <c r="G80" s="154" t="s">
        <v>643</v>
      </c>
      <c r="H80" s="157">
        <v>592.5</v>
      </c>
    </row>
    <row r="81" spans="2:8" s="98" customFormat="1" ht="35.25" customHeight="1">
      <c r="B81" s="491"/>
      <c r="C81" s="102"/>
      <c r="D81" s="128"/>
      <c r="E81" s="133"/>
      <c r="F81" s="133"/>
      <c r="G81" s="154" t="s">
        <v>713</v>
      </c>
      <c r="H81" s="157">
        <v>1499.99</v>
      </c>
    </row>
    <row r="82" spans="2:8" s="98" customFormat="1" ht="27.75" customHeight="1">
      <c r="B82" s="491"/>
      <c r="C82" s="102"/>
      <c r="D82" s="97"/>
      <c r="E82" s="133"/>
      <c r="F82" s="133"/>
      <c r="G82" s="154" t="s">
        <v>714</v>
      </c>
      <c r="H82" s="157">
        <v>475</v>
      </c>
    </row>
    <row r="83" spans="2:8" s="98" customFormat="1" ht="36" customHeight="1">
      <c r="B83" s="491"/>
      <c r="C83" s="102">
        <v>11005</v>
      </c>
      <c r="D83" s="503" t="s">
        <v>273</v>
      </c>
      <c r="E83" s="503"/>
      <c r="F83" s="503"/>
      <c r="G83" s="460" t="s">
        <v>454</v>
      </c>
      <c r="H83" s="77">
        <f t="shared" ref="H83" si="5">H84</f>
        <v>8133.4</v>
      </c>
    </row>
    <row r="84" spans="2:8" s="98" customFormat="1" ht="24" customHeight="1">
      <c r="B84" s="491"/>
      <c r="C84" s="102"/>
      <c r="D84" s="97"/>
      <c r="E84" s="133"/>
      <c r="F84" s="133"/>
      <c r="G84" s="167" t="s">
        <v>274</v>
      </c>
      <c r="H84" s="157">
        <v>8133.4</v>
      </c>
    </row>
    <row r="85" spans="2:8" s="98" customFormat="1" ht="33" customHeight="1">
      <c r="B85" s="491"/>
      <c r="C85" s="102">
        <v>11006</v>
      </c>
      <c r="D85" s="503" t="s">
        <v>275</v>
      </c>
      <c r="E85" s="503"/>
      <c r="F85" s="506"/>
      <c r="G85" s="460" t="s">
        <v>454</v>
      </c>
      <c r="H85" s="77">
        <f t="shared" ref="H85" si="6">H86</f>
        <v>5075.1000000000004</v>
      </c>
    </row>
    <row r="86" spans="2:8" s="98" customFormat="1" ht="33" customHeight="1">
      <c r="B86" s="491"/>
      <c r="C86" s="102"/>
      <c r="D86" s="97"/>
      <c r="E86" s="133"/>
      <c r="F86" s="133"/>
      <c r="G86" s="154" t="s">
        <v>564</v>
      </c>
      <c r="H86" s="157">
        <v>5075.1000000000004</v>
      </c>
    </row>
    <row r="87" spans="2:8" s="98" customFormat="1" ht="30" customHeight="1">
      <c r="B87" s="491"/>
      <c r="C87" s="102">
        <v>11007</v>
      </c>
      <c r="D87" s="503" t="s">
        <v>276</v>
      </c>
      <c r="E87" s="503"/>
      <c r="F87" s="503"/>
      <c r="G87" s="460" t="s">
        <v>454</v>
      </c>
      <c r="H87" s="77">
        <f t="shared" ref="H87" si="7">H88</f>
        <v>158438.5</v>
      </c>
    </row>
    <row r="88" spans="2:8" s="98" customFormat="1" ht="28.5" customHeight="1">
      <c r="B88" s="491"/>
      <c r="C88" s="96"/>
      <c r="D88" s="97"/>
      <c r="E88" s="463"/>
      <c r="F88" s="463"/>
      <c r="G88" s="154" t="s">
        <v>565</v>
      </c>
      <c r="H88" s="157">
        <v>158438.5</v>
      </c>
    </row>
    <row r="89" spans="2:8" s="98" customFormat="1" ht="36" customHeight="1">
      <c r="B89" s="491"/>
      <c r="C89" s="102">
        <v>11012</v>
      </c>
      <c r="D89" s="503" t="s">
        <v>646</v>
      </c>
      <c r="E89" s="503"/>
      <c r="F89" s="503"/>
      <c r="G89" s="460" t="s">
        <v>454</v>
      </c>
      <c r="H89" s="77">
        <f t="shared" ref="H89:H91" si="8">H90</f>
        <v>51165.8</v>
      </c>
    </row>
    <row r="90" spans="2:8" s="98" customFormat="1" ht="25.5" customHeight="1">
      <c r="B90" s="491"/>
      <c r="C90" s="102"/>
      <c r="D90" s="97"/>
      <c r="E90" s="133"/>
      <c r="F90" s="133"/>
      <c r="G90" s="154" t="s">
        <v>647</v>
      </c>
      <c r="H90" s="157">
        <f>51165.8</f>
        <v>51165.8</v>
      </c>
    </row>
    <row r="91" spans="2:8" s="98" customFormat="1" ht="44.45" customHeight="1">
      <c r="B91" s="491"/>
      <c r="C91" s="102">
        <v>11019</v>
      </c>
      <c r="D91" s="503" t="s">
        <v>715</v>
      </c>
      <c r="E91" s="503"/>
      <c r="F91" s="503"/>
      <c r="G91" s="460" t="s">
        <v>454</v>
      </c>
      <c r="H91" s="77">
        <f t="shared" si="8"/>
        <v>26096.7</v>
      </c>
    </row>
    <row r="92" spans="2:8" s="98" customFormat="1" ht="24.75" customHeight="1">
      <c r="B92" s="491"/>
      <c r="C92" s="102"/>
      <c r="D92" s="97"/>
      <c r="E92" s="133"/>
      <c r="F92" s="133"/>
      <c r="G92" s="154" t="s">
        <v>647</v>
      </c>
      <c r="H92" s="157">
        <v>26096.7</v>
      </c>
    </row>
    <row r="93" spans="2:8" s="98" customFormat="1" ht="46.15" customHeight="1">
      <c r="B93" s="491"/>
      <c r="C93" s="102">
        <v>11022</v>
      </c>
      <c r="D93" s="503" t="s">
        <v>455</v>
      </c>
      <c r="E93" s="503"/>
      <c r="F93" s="503"/>
      <c r="G93" s="460" t="s">
        <v>454</v>
      </c>
      <c r="H93" s="77">
        <f t="shared" ref="H93" si="9">H94</f>
        <v>33861.199999999997</v>
      </c>
    </row>
    <row r="94" spans="2:8" s="98" customFormat="1" ht="55.15" customHeight="1">
      <c r="B94" s="491"/>
      <c r="C94" s="102"/>
      <c r="D94" s="97"/>
      <c r="E94" s="133"/>
      <c r="F94" s="133"/>
      <c r="G94" s="154" t="s">
        <v>716</v>
      </c>
      <c r="H94" s="157">
        <v>33861.199999999997</v>
      </c>
    </row>
    <row r="95" spans="2:8" s="98" customFormat="1" ht="40.5" customHeight="1">
      <c r="B95" s="491"/>
      <c r="C95" s="102">
        <v>11026</v>
      </c>
      <c r="D95" s="516" t="s">
        <v>644</v>
      </c>
      <c r="E95" s="517"/>
      <c r="F95" s="524"/>
      <c r="G95" s="455" t="s">
        <v>508</v>
      </c>
      <c r="H95" s="77">
        <f>H96</f>
        <v>54623.7</v>
      </c>
    </row>
    <row r="96" spans="2:8" s="98" customFormat="1" ht="28.5" customHeight="1">
      <c r="B96" s="491"/>
      <c r="C96" s="102"/>
      <c r="D96" s="97"/>
      <c r="E96" s="133"/>
      <c r="F96" s="133"/>
      <c r="G96" s="169" t="s">
        <v>645</v>
      </c>
      <c r="H96" s="157">
        <v>54623.7</v>
      </c>
    </row>
    <row r="97" spans="2:8" s="98" customFormat="1" ht="64.150000000000006" customHeight="1">
      <c r="B97" s="491"/>
      <c r="C97" s="102">
        <v>11030</v>
      </c>
      <c r="D97" s="516" t="s">
        <v>809</v>
      </c>
      <c r="E97" s="517"/>
      <c r="F97" s="524"/>
      <c r="G97" s="455" t="s">
        <v>508</v>
      </c>
      <c r="H97" s="77">
        <f>H98</f>
        <v>40000</v>
      </c>
    </row>
    <row r="98" spans="2:8" s="98" customFormat="1" ht="204.6" customHeight="1">
      <c r="B98" s="491"/>
      <c r="C98" s="102"/>
      <c r="D98" s="128"/>
      <c r="E98" s="133"/>
      <c r="F98" s="133"/>
      <c r="G98" s="170" t="s">
        <v>1111</v>
      </c>
      <c r="H98" s="157">
        <v>40000</v>
      </c>
    </row>
    <row r="99" spans="2:8" s="98" customFormat="1" ht="38.25" customHeight="1">
      <c r="B99" s="491"/>
      <c r="C99" s="102">
        <v>11031</v>
      </c>
      <c r="D99" s="516" t="s">
        <v>717</v>
      </c>
      <c r="E99" s="517"/>
      <c r="F99" s="524"/>
      <c r="G99" s="455" t="s">
        <v>508</v>
      </c>
      <c r="H99" s="77">
        <f>H100</f>
        <v>4000</v>
      </c>
    </row>
    <row r="100" spans="2:8" s="98" customFormat="1" ht="30.6" customHeight="1">
      <c r="B100" s="492"/>
      <c r="C100" s="102"/>
      <c r="D100" s="128"/>
      <c r="E100" s="133"/>
      <c r="F100" s="133"/>
      <c r="G100" s="154" t="s">
        <v>832</v>
      </c>
      <c r="H100" s="157">
        <v>4000</v>
      </c>
    </row>
    <row r="101" spans="2:8" s="98" customFormat="1" ht="39.75" customHeight="1">
      <c r="B101" s="148">
        <v>1045</v>
      </c>
      <c r="C101" s="520" t="s">
        <v>653</v>
      </c>
      <c r="D101" s="521"/>
      <c r="E101" s="521"/>
      <c r="F101" s="522"/>
      <c r="G101" s="455"/>
      <c r="H101" s="77">
        <f>H102</f>
        <v>23846</v>
      </c>
    </row>
    <row r="102" spans="2:8" s="98" customFormat="1" ht="42" customHeight="1">
      <c r="B102" s="494"/>
      <c r="C102" s="84">
        <v>11002</v>
      </c>
      <c r="D102" s="506" t="s">
        <v>654</v>
      </c>
      <c r="E102" s="506"/>
      <c r="F102" s="506"/>
      <c r="G102" s="455" t="s">
        <v>508</v>
      </c>
      <c r="H102" s="77">
        <f t="shared" ref="H102" si="10">H103</f>
        <v>23846</v>
      </c>
    </row>
    <row r="103" spans="2:8" s="98" customFormat="1" ht="33" customHeight="1">
      <c r="B103" s="507"/>
      <c r="C103" s="84"/>
      <c r="D103" s="151"/>
      <c r="E103" s="447"/>
      <c r="F103" s="447"/>
      <c r="G103" s="154" t="s">
        <v>578</v>
      </c>
      <c r="H103" s="198">
        <v>23846</v>
      </c>
    </row>
    <row r="104" spans="2:8" ht="27" customHeight="1">
      <c r="B104" s="88">
        <v>1056</v>
      </c>
      <c r="C104" s="520" t="s">
        <v>103</v>
      </c>
      <c r="D104" s="521"/>
      <c r="E104" s="521"/>
      <c r="F104" s="522"/>
      <c r="G104" s="446"/>
      <c r="H104" s="77">
        <f>H105+H108+H111+H113+H115</f>
        <v>480544</v>
      </c>
    </row>
    <row r="105" spans="2:8" ht="31.9" customHeight="1">
      <c r="B105" s="511"/>
      <c r="C105" s="102">
        <v>11001</v>
      </c>
      <c r="D105" s="516" t="s">
        <v>104</v>
      </c>
      <c r="E105" s="517"/>
      <c r="F105" s="518"/>
      <c r="G105" s="455" t="s">
        <v>508</v>
      </c>
      <c r="H105" s="77">
        <f>H106+H107</f>
        <v>199534.19999999998</v>
      </c>
    </row>
    <row r="106" spans="2:8" ht="27.6" customHeight="1">
      <c r="B106" s="512"/>
      <c r="C106" s="102"/>
      <c r="D106" s="105"/>
      <c r="E106" s="447"/>
      <c r="F106" s="447"/>
      <c r="G106" s="154" t="s">
        <v>106</v>
      </c>
      <c r="H106" s="163">
        <v>177864.8</v>
      </c>
    </row>
    <row r="107" spans="2:8" ht="26.45" customHeight="1">
      <c r="B107" s="512"/>
      <c r="C107" s="102"/>
      <c r="D107" s="105"/>
      <c r="E107" s="447"/>
      <c r="F107" s="447"/>
      <c r="G107" s="154" t="s">
        <v>107</v>
      </c>
      <c r="H107" s="157">
        <v>21669.4</v>
      </c>
    </row>
    <row r="108" spans="2:8" ht="31.9" customHeight="1">
      <c r="B108" s="512"/>
      <c r="C108" s="102">
        <v>11002</v>
      </c>
      <c r="D108" s="516" t="s">
        <v>105</v>
      </c>
      <c r="E108" s="517"/>
      <c r="F108" s="518"/>
      <c r="G108" s="455" t="s">
        <v>508</v>
      </c>
      <c r="H108" s="77">
        <f>H109+H110</f>
        <v>6494.6</v>
      </c>
    </row>
    <row r="109" spans="2:8" ht="31.15" customHeight="1">
      <c r="B109" s="512"/>
      <c r="C109" s="102"/>
      <c r="D109" s="105"/>
      <c r="E109" s="447"/>
      <c r="F109" s="447"/>
      <c r="G109" s="154" t="s">
        <v>106</v>
      </c>
      <c r="H109" s="157">
        <v>2577.6</v>
      </c>
    </row>
    <row r="110" spans="2:8" ht="30.75" customHeight="1">
      <c r="B110" s="512"/>
      <c r="C110" s="102"/>
      <c r="D110" s="105"/>
      <c r="E110" s="447"/>
      <c r="F110" s="447"/>
      <c r="G110" s="154" t="s">
        <v>107</v>
      </c>
      <c r="H110" s="157">
        <v>3917</v>
      </c>
    </row>
    <row r="111" spans="2:8" ht="36.75" customHeight="1">
      <c r="B111" s="512"/>
      <c r="C111" s="102">
        <v>11003</v>
      </c>
      <c r="D111" s="115" t="s">
        <v>108</v>
      </c>
      <c r="E111" s="89"/>
      <c r="F111" s="205"/>
      <c r="G111" s="455" t="s">
        <v>508</v>
      </c>
      <c r="H111" s="77">
        <f>H112</f>
        <v>157980.1</v>
      </c>
    </row>
    <row r="112" spans="2:8" ht="33" customHeight="1">
      <c r="B112" s="512"/>
      <c r="C112" s="102"/>
      <c r="D112" s="105"/>
      <c r="E112" s="447"/>
      <c r="F112" s="447"/>
      <c r="G112" s="167" t="s">
        <v>106</v>
      </c>
      <c r="H112" s="157">
        <v>157980.1</v>
      </c>
    </row>
    <row r="113" spans="2:8" ht="36.75" customHeight="1">
      <c r="B113" s="512"/>
      <c r="C113" s="102">
        <v>11004</v>
      </c>
      <c r="D113" s="516" t="s">
        <v>109</v>
      </c>
      <c r="E113" s="517"/>
      <c r="F113" s="518"/>
      <c r="G113" s="455" t="s">
        <v>508</v>
      </c>
      <c r="H113" s="77">
        <f>H114</f>
        <v>46535.1</v>
      </c>
    </row>
    <row r="114" spans="2:8" ht="31.9" customHeight="1">
      <c r="B114" s="512"/>
      <c r="C114" s="102"/>
      <c r="D114" s="105"/>
      <c r="E114" s="447"/>
      <c r="F114" s="447"/>
      <c r="G114" s="167" t="s">
        <v>107</v>
      </c>
      <c r="H114" s="157">
        <v>46535.1</v>
      </c>
    </row>
    <row r="115" spans="2:8" ht="27" customHeight="1">
      <c r="B115" s="512"/>
      <c r="C115" s="386">
        <v>11005</v>
      </c>
      <c r="D115" s="519" t="s">
        <v>110</v>
      </c>
      <c r="E115" s="519"/>
      <c r="F115" s="519"/>
      <c r="G115" s="455" t="s">
        <v>508</v>
      </c>
      <c r="H115" s="77">
        <f>H117+H118</f>
        <v>70000</v>
      </c>
    </row>
    <row r="116" spans="2:8" ht="21" customHeight="1">
      <c r="B116" s="512"/>
      <c r="C116" s="83"/>
      <c r="D116" s="133"/>
      <c r="E116" s="547" t="s">
        <v>86</v>
      </c>
      <c r="F116" s="548"/>
      <c r="G116" s="172"/>
      <c r="H116" s="168"/>
    </row>
    <row r="117" spans="2:8" ht="43.9" customHeight="1">
      <c r="B117" s="512"/>
      <c r="C117" s="83"/>
      <c r="D117" s="85"/>
      <c r="E117" s="85"/>
      <c r="F117" s="133" t="s">
        <v>458</v>
      </c>
      <c r="G117" s="173" t="s">
        <v>671</v>
      </c>
      <c r="H117" s="192">
        <v>8000</v>
      </c>
    </row>
    <row r="118" spans="2:8" ht="37.5" customHeight="1">
      <c r="B118" s="513"/>
      <c r="C118" s="83"/>
      <c r="D118" s="85"/>
      <c r="E118" s="85"/>
      <c r="F118" s="133" t="s">
        <v>718</v>
      </c>
      <c r="G118" s="154" t="s">
        <v>97</v>
      </c>
      <c r="H118" s="192">
        <v>62000</v>
      </c>
    </row>
    <row r="119" spans="2:8" ht="26.25" customHeight="1">
      <c r="B119" s="90">
        <v>1075</v>
      </c>
      <c r="C119" s="508" t="s">
        <v>111</v>
      </c>
      <c r="D119" s="509"/>
      <c r="E119" s="509"/>
      <c r="F119" s="510"/>
      <c r="G119" s="95"/>
      <c r="H119" s="77">
        <f>H120+H122+H124+H126+H167</f>
        <v>2664696.7000000002</v>
      </c>
    </row>
    <row r="120" spans="2:8" ht="37.9" customHeight="1">
      <c r="B120" s="511"/>
      <c r="C120" s="92">
        <v>11001</v>
      </c>
      <c r="D120" s="498" t="s">
        <v>112</v>
      </c>
      <c r="E120" s="499"/>
      <c r="F120" s="500"/>
      <c r="G120" s="455" t="s">
        <v>508</v>
      </c>
      <c r="H120" s="77">
        <f>H121</f>
        <v>97677.2</v>
      </c>
    </row>
    <row r="121" spans="2:8" ht="31.9" customHeight="1">
      <c r="B121" s="512"/>
      <c r="C121" s="383"/>
      <c r="D121" s="383"/>
      <c r="E121" s="455"/>
      <c r="F121" s="455"/>
      <c r="G121" s="167" t="s">
        <v>113</v>
      </c>
      <c r="H121" s="157">
        <f>105885.2-8208</f>
        <v>97677.2</v>
      </c>
    </row>
    <row r="122" spans="2:8" ht="34.15" customHeight="1">
      <c r="B122" s="512"/>
      <c r="C122" s="92">
        <v>11002</v>
      </c>
      <c r="D122" s="498" t="s">
        <v>114</v>
      </c>
      <c r="E122" s="499"/>
      <c r="F122" s="500"/>
      <c r="G122" s="455" t="s">
        <v>508</v>
      </c>
      <c r="H122" s="77">
        <f>H123</f>
        <v>33563.599999999999</v>
      </c>
    </row>
    <row r="123" spans="2:8" ht="26.45" customHeight="1">
      <c r="B123" s="512"/>
      <c r="C123" s="144"/>
      <c r="D123" s="144"/>
      <c r="E123" s="455"/>
      <c r="F123" s="455"/>
      <c r="G123" s="167" t="s">
        <v>115</v>
      </c>
      <c r="H123" s="157">
        <v>33563.599999999999</v>
      </c>
    </row>
    <row r="124" spans="2:8" ht="45.75" customHeight="1">
      <c r="B124" s="512"/>
      <c r="C124" s="92">
        <v>11003</v>
      </c>
      <c r="D124" s="519" t="s">
        <v>116</v>
      </c>
      <c r="E124" s="519"/>
      <c r="F124" s="519"/>
      <c r="G124" s="455" t="s">
        <v>508</v>
      </c>
      <c r="H124" s="77">
        <f t="shared" ref="H124" si="11">H125</f>
        <v>58966.5</v>
      </c>
    </row>
    <row r="125" spans="2:8" ht="30" customHeight="1">
      <c r="B125" s="512"/>
      <c r="C125" s="92"/>
      <c r="D125" s="151"/>
      <c r="E125" s="447"/>
      <c r="F125" s="447"/>
      <c r="G125" s="154" t="s">
        <v>571</v>
      </c>
      <c r="H125" s="157">
        <v>58966.5</v>
      </c>
    </row>
    <row r="126" spans="2:8" ht="34.5" customHeight="1">
      <c r="B126" s="512"/>
      <c r="C126" s="102">
        <v>11004</v>
      </c>
      <c r="D126" s="503" t="s">
        <v>57</v>
      </c>
      <c r="E126" s="503"/>
      <c r="F126" s="503"/>
      <c r="G126" s="455"/>
      <c r="H126" s="77">
        <f>H128+H151+H153+H156+H158+H160+H163+H165</f>
        <v>2439929.4000000004</v>
      </c>
    </row>
    <row r="127" spans="2:8" ht="16.5" customHeight="1">
      <c r="B127" s="512"/>
      <c r="C127" s="96"/>
      <c r="D127" s="86"/>
      <c r="E127" s="547" t="s">
        <v>86</v>
      </c>
      <c r="F127" s="548"/>
      <c r="G127" s="172"/>
      <c r="H127" s="168"/>
    </row>
    <row r="128" spans="2:8" ht="34.5" customHeight="1">
      <c r="B128" s="512"/>
      <c r="C128" s="96"/>
      <c r="D128" s="86"/>
      <c r="E128" s="468"/>
      <c r="F128" s="469"/>
      <c r="G128" s="455" t="s">
        <v>508</v>
      </c>
      <c r="H128" s="77">
        <f>SUM(H129:H150)</f>
        <v>2210278.2000000002</v>
      </c>
    </row>
    <row r="129" spans="2:8" ht="34.5" customHeight="1">
      <c r="B129" s="512"/>
      <c r="C129" s="96"/>
      <c r="D129" s="114"/>
      <c r="E129" s="85"/>
      <c r="F129" s="194"/>
      <c r="G129" s="154" t="s">
        <v>61</v>
      </c>
      <c r="H129" s="192">
        <v>445946.2</v>
      </c>
    </row>
    <row r="130" spans="2:8" ht="34.5" customHeight="1">
      <c r="B130" s="512"/>
      <c r="C130" s="96"/>
      <c r="D130" s="114"/>
      <c r="E130" s="85"/>
      <c r="F130" s="194"/>
      <c r="G130" s="154" t="s">
        <v>117</v>
      </c>
      <c r="H130" s="192">
        <v>172628.4</v>
      </c>
    </row>
    <row r="131" spans="2:8" ht="32.450000000000003" customHeight="1">
      <c r="B131" s="512"/>
      <c r="C131" s="96"/>
      <c r="D131" s="114"/>
      <c r="E131" s="85"/>
      <c r="F131" s="194"/>
      <c r="G131" s="154" t="s">
        <v>118</v>
      </c>
      <c r="H131" s="192">
        <v>167758.70000000001</v>
      </c>
    </row>
    <row r="132" spans="2:8" ht="34.9" customHeight="1">
      <c r="B132" s="512"/>
      <c r="C132" s="96"/>
      <c r="D132" s="114"/>
      <c r="E132" s="85"/>
      <c r="F132" s="194"/>
      <c r="G132" s="154" t="s">
        <v>119</v>
      </c>
      <c r="H132" s="192">
        <v>123399.8</v>
      </c>
    </row>
    <row r="133" spans="2:8" ht="38.450000000000003" customHeight="1">
      <c r="B133" s="512"/>
      <c r="C133" s="96"/>
      <c r="D133" s="114"/>
      <c r="E133" s="85"/>
      <c r="F133" s="194"/>
      <c r="G133" s="154" t="s">
        <v>120</v>
      </c>
      <c r="H133" s="192">
        <v>25725.4</v>
      </c>
    </row>
    <row r="134" spans="2:8" ht="34.5" customHeight="1">
      <c r="B134" s="512"/>
      <c r="C134" s="96"/>
      <c r="D134" s="114"/>
      <c r="E134" s="85"/>
      <c r="F134" s="194"/>
      <c r="G134" s="154" t="s">
        <v>121</v>
      </c>
      <c r="H134" s="192">
        <v>37644.699999999997</v>
      </c>
    </row>
    <row r="135" spans="2:8" ht="26.25" customHeight="1">
      <c r="B135" s="512"/>
      <c r="C135" s="96"/>
      <c r="D135" s="114"/>
      <c r="E135" s="85"/>
      <c r="F135" s="194"/>
      <c r="G135" s="154" t="s">
        <v>122</v>
      </c>
      <c r="H135" s="192">
        <v>42649.1</v>
      </c>
    </row>
    <row r="136" spans="2:8" ht="34.5" customHeight="1">
      <c r="B136" s="512"/>
      <c r="C136" s="96"/>
      <c r="D136" s="114"/>
      <c r="E136" s="85"/>
      <c r="F136" s="194"/>
      <c r="G136" s="154" t="s">
        <v>123</v>
      </c>
      <c r="H136" s="192">
        <v>28829.8</v>
      </c>
    </row>
    <row r="137" spans="2:8" ht="34.5" customHeight="1">
      <c r="B137" s="512"/>
      <c r="C137" s="96"/>
      <c r="D137" s="114"/>
      <c r="E137" s="85"/>
      <c r="F137" s="194"/>
      <c r="G137" s="154" t="s">
        <v>124</v>
      </c>
      <c r="H137" s="192">
        <v>23188.9</v>
      </c>
    </row>
    <row r="138" spans="2:8" ht="34.5" customHeight="1">
      <c r="B138" s="512"/>
      <c r="C138" s="96"/>
      <c r="D138" s="114"/>
      <c r="E138" s="85"/>
      <c r="F138" s="194"/>
      <c r="G138" s="154" t="s">
        <v>125</v>
      </c>
      <c r="H138" s="192">
        <v>32666.9</v>
      </c>
    </row>
    <row r="139" spans="2:8" ht="34.5" customHeight="1">
      <c r="B139" s="512"/>
      <c r="C139" s="96"/>
      <c r="D139" s="114"/>
      <c r="E139" s="85"/>
      <c r="F139" s="194"/>
      <c r="G139" s="154" t="s">
        <v>126</v>
      </c>
      <c r="H139" s="192">
        <v>51648.2</v>
      </c>
    </row>
    <row r="140" spans="2:8" ht="34.5" customHeight="1">
      <c r="B140" s="512"/>
      <c r="C140" s="96"/>
      <c r="D140" s="114"/>
      <c r="E140" s="85"/>
      <c r="F140" s="194"/>
      <c r="G140" s="154" t="s">
        <v>127</v>
      </c>
      <c r="H140" s="192">
        <v>21536.6</v>
      </c>
    </row>
    <row r="141" spans="2:8" ht="30.75" customHeight="1">
      <c r="B141" s="512"/>
      <c r="C141" s="96"/>
      <c r="D141" s="114"/>
      <c r="E141" s="85"/>
      <c r="F141" s="194"/>
      <c r="G141" s="154" t="s">
        <v>128</v>
      </c>
      <c r="H141" s="192">
        <v>26534.6</v>
      </c>
    </row>
    <row r="142" spans="2:8" ht="28.5" customHeight="1">
      <c r="B142" s="512"/>
      <c r="C142" s="96"/>
      <c r="D142" s="114"/>
      <c r="E142" s="85"/>
      <c r="F142" s="194"/>
      <c r="G142" s="154" t="s">
        <v>129</v>
      </c>
      <c r="H142" s="192">
        <v>25454.7</v>
      </c>
    </row>
    <row r="143" spans="2:8" ht="34.5" customHeight="1">
      <c r="B143" s="512"/>
      <c r="C143" s="96"/>
      <c r="D143" s="114"/>
      <c r="E143" s="85"/>
      <c r="F143" s="194"/>
      <c r="G143" s="154" t="s">
        <v>130</v>
      </c>
      <c r="H143" s="192">
        <v>13375.4</v>
      </c>
    </row>
    <row r="144" spans="2:8" ht="34.5" customHeight="1">
      <c r="B144" s="512"/>
      <c r="C144" s="96"/>
      <c r="D144" s="114"/>
      <c r="E144" s="85"/>
      <c r="F144" s="194"/>
      <c r="G144" s="154" t="s">
        <v>131</v>
      </c>
      <c r="H144" s="192">
        <v>20162.099999999999</v>
      </c>
    </row>
    <row r="145" spans="2:8" ht="34.5" customHeight="1">
      <c r="B145" s="512"/>
      <c r="C145" s="96"/>
      <c r="D145" s="114"/>
      <c r="E145" s="85"/>
      <c r="F145" s="194"/>
      <c r="G145" s="154" t="s">
        <v>132</v>
      </c>
      <c r="H145" s="192">
        <v>12095.6</v>
      </c>
    </row>
    <row r="146" spans="2:8" ht="48.6" customHeight="1">
      <c r="B146" s="512"/>
      <c r="C146" s="96"/>
      <c r="D146" s="114"/>
      <c r="E146" s="85"/>
      <c r="F146" s="194"/>
      <c r="G146" s="154" t="s">
        <v>133</v>
      </c>
      <c r="H146" s="192">
        <v>439774.8</v>
      </c>
    </row>
    <row r="147" spans="2:8" ht="34.5" customHeight="1">
      <c r="B147" s="512"/>
      <c r="C147" s="96"/>
      <c r="D147" s="114"/>
      <c r="E147" s="85"/>
      <c r="F147" s="194"/>
      <c r="G147" s="154" t="s">
        <v>134</v>
      </c>
      <c r="H147" s="192">
        <v>177911.2</v>
      </c>
    </row>
    <row r="148" spans="2:8" ht="34.5" customHeight="1">
      <c r="B148" s="512"/>
      <c r="C148" s="96"/>
      <c r="D148" s="114"/>
      <c r="E148" s="85"/>
      <c r="F148" s="194"/>
      <c r="G148" s="154" t="s">
        <v>135</v>
      </c>
      <c r="H148" s="192">
        <v>35669.4</v>
      </c>
    </row>
    <row r="149" spans="2:8" ht="45.6" customHeight="1">
      <c r="B149" s="512"/>
      <c r="C149" s="96"/>
      <c r="D149" s="114"/>
      <c r="E149" s="85"/>
      <c r="F149" s="194"/>
      <c r="G149" s="154" t="s">
        <v>136</v>
      </c>
      <c r="H149" s="192">
        <v>235677.7</v>
      </c>
    </row>
    <row r="150" spans="2:8" ht="62.45" customHeight="1">
      <c r="B150" s="512"/>
      <c r="C150" s="96"/>
      <c r="D150" s="114"/>
      <c r="E150" s="85"/>
      <c r="F150" s="194" t="s">
        <v>672</v>
      </c>
      <c r="G150" s="154" t="s">
        <v>97</v>
      </c>
      <c r="H150" s="192">
        <v>50000</v>
      </c>
    </row>
    <row r="151" spans="2:8" ht="27.75" customHeight="1">
      <c r="B151" s="512"/>
      <c r="C151" s="83"/>
      <c r="D151" s="85"/>
      <c r="E151" s="85"/>
      <c r="F151" s="194"/>
      <c r="G151" s="452" t="s">
        <v>137</v>
      </c>
      <c r="H151" s="77">
        <f>H152</f>
        <v>55688.5</v>
      </c>
    </row>
    <row r="152" spans="2:8" ht="37.9" customHeight="1">
      <c r="B152" s="512"/>
      <c r="C152" s="83"/>
      <c r="D152" s="85"/>
      <c r="E152" s="85"/>
      <c r="F152" s="194"/>
      <c r="G152" s="136" t="s">
        <v>138</v>
      </c>
      <c r="H152" s="192">
        <v>55688.5</v>
      </c>
    </row>
    <row r="153" spans="2:8" ht="26.25" customHeight="1">
      <c r="B153" s="512"/>
      <c r="C153" s="83"/>
      <c r="D153" s="85"/>
      <c r="E153" s="85"/>
      <c r="F153" s="194"/>
      <c r="G153" s="452" t="s">
        <v>139</v>
      </c>
      <c r="H153" s="77">
        <f>H154+H155</f>
        <v>21735</v>
      </c>
    </row>
    <row r="154" spans="2:8" ht="34.5" customHeight="1">
      <c r="B154" s="512"/>
      <c r="C154" s="83"/>
      <c r="D154" s="85"/>
      <c r="E154" s="85"/>
      <c r="F154" s="194"/>
      <c r="G154" s="136" t="s">
        <v>140</v>
      </c>
      <c r="H154" s="157">
        <v>12452.9</v>
      </c>
    </row>
    <row r="155" spans="2:8" ht="34.5" customHeight="1">
      <c r="B155" s="512"/>
      <c r="C155" s="83"/>
      <c r="D155" s="85"/>
      <c r="E155" s="85"/>
      <c r="F155" s="194"/>
      <c r="G155" s="136" t="s">
        <v>141</v>
      </c>
      <c r="H155" s="157">
        <v>9282.1</v>
      </c>
    </row>
    <row r="156" spans="2:8" ht="27" customHeight="1">
      <c r="B156" s="512"/>
      <c r="C156" s="83"/>
      <c r="D156" s="85"/>
      <c r="E156" s="85"/>
      <c r="F156" s="194"/>
      <c r="G156" s="452" t="s">
        <v>142</v>
      </c>
      <c r="H156" s="77">
        <f t="shared" ref="H156" si="12">H157</f>
        <v>27420.2</v>
      </c>
    </row>
    <row r="157" spans="2:8" ht="34.5" customHeight="1">
      <c r="B157" s="512"/>
      <c r="C157" s="83"/>
      <c r="D157" s="85"/>
      <c r="E157" s="85"/>
      <c r="F157" s="194"/>
      <c r="G157" s="136" t="s">
        <v>143</v>
      </c>
      <c r="H157" s="192">
        <f>20420.2+7000</f>
        <v>27420.2</v>
      </c>
    </row>
    <row r="158" spans="2:8" ht="26.25" customHeight="1">
      <c r="B158" s="512"/>
      <c r="C158" s="83"/>
      <c r="D158" s="85"/>
      <c r="E158" s="85"/>
      <c r="F158" s="194"/>
      <c r="G158" s="452" t="s">
        <v>144</v>
      </c>
      <c r="H158" s="77">
        <f t="shared" ref="H158" si="13">H159</f>
        <v>22486</v>
      </c>
    </row>
    <row r="159" spans="2:8" ht="34.5" customHeight="1">
      <c r="B159" s="512"/>
      <c r="C159" s="83"/>
      <c r="D159" s="85"/>
      <c r="E159" s="85"/>
      <c r="F159" s="194"/>
      <c r="G159" s="136" t="s">
        <v>145</v>
      </c>
      <c r="H159" s="192">
        <v>22486</v>
      </c>
    </row>
    <row r="160" spans="2:8" ht="26.25" customHeight="1">
      <c r="B160" s="512"/>
      <c r="C160" s="83"/>
      <c r="D160" s="85"/>
      <c r="E160" s="85"/>
      <c r="F160" s="194"/>
      <c r="G160" s="452" t="s">
        <v>146</v>
      </c>
      <c r="H160" s="77">
        <f t="shared" ref="H160" si="14">H161+H162</f>
        <v>70408</v>
      </c>
    </row>
    <row r="161" spans="2:8" ht="47.25" customHeight="1">
      <c r="B161" s="512"/>
      <c r="C161" s="83"/>
      <c r="D161" s="85"/>
      <c r="E161" s="85"/>
      <c r="F161" s="194"/>
      <c r="G161" s="136" t="s">
        <v>147</v>
      </c>
      <c r="H161" s="157">
        <v>46440.9</v>
      </c>
    </row>
    <row r="162" spans="2:8" ht="33.75" customHeight="1">
      <c r="B162" s="512"/>
      <c r="C162" s="83"/>
      <c r="D162" s="85"/>
      <c r="E162" s="85"/>
      <c r="F162" s="194"/>
      <c r="G162" s="136" t="s">
        <v>148</v>
      </c>
      <c r="H162" s="157">
        <v>23967.1</v>
      </c>
    </row>
    <row r="163" spans="2:8" ht="24" customHeight="1">
      <c r="B163" s="512"/>
      <c r="C163" s="83"/>
      <c r="D163" s="85"/>
      <c r="E163" s="85"/>
      <c r="F163" s="194"/>
      <c r="G163" s="452" t="s">
        <v>149</v>
      </c>
      <c r="H163" s="77">
        <f t="shared" ref="H163" si="15">H164</f>
        <v>14914.5</v>
      </c>
    </row>
    <row r="164" spans="2:8" ht="34.5" customHeight="1">
      <c r="B164" s="512"/>
      <c r="C164" s="83"/>
      <c r="D164" s="85"/>
      <c r="E164" s="85"/>
      <c r="F164" s="194"/>
      <c r="G164" s="136" t="s">
        <v>150</v>
      </c>
      <c r="H164" s="192">
        <v>14914.5</v>
      </c>
    </row>
    <row r="165" spans="2:8" ht="25.5" customHeight="1">
      <c r="B165" s="512"/>
      <c r="C165" s="83"/>
      <c r="D165" s="85"/>
      <c r="E165" s="85"/>
      <c r="F165" s="194"/>
      <c r="G165" s="452" t="s">
        <v>151</v>
      </c>
      <c r="H165" s="77">
        <f t="shared" ref="H165" si="16">H166</f>
        <v>16999</v>
      </c>
    </row>
    <row r="166" spans="2:8" ht="34.5" customHeight="1">
      <c r="B166" s="512"/>
      <c r="C166" s="83"/>
      <c r="D166" s="85"/>
      <c r="E166" s="85"/>
      <c r="F166" s="194"/>
      <c r="G166" s="167" t="s">
        <v>152</v>
      </c>
      <c r="H166" s="192">
        <v>16999</v>
      </c>
    </row>
    <row r="167" spans="2:8" ht="39.75" customHeight="1">
      <c r="B167" s="512"/>
      <c r="C167" s="92">
        <v>11005</v>
      </c>
      <c r="D167" s="503" t="s">
        <v>153</v>
      </c>
      <c r="E167" s="503"/>
      <c r="F167" s="503"/>
      <c r="G167" s="455" t="s">
        <v>508</v>
      </c>
      <c r="H167" s="77">
        <f>H169+H170</f>
        <v>34560</v>
      </c>
    </row>
    <row r="168" spans="2:8" ht="18.75" customHeight="1">
      <c r="B168" s="512"/>
      <c r="C168" s="92"/>
      <c r="D168" s="86"/>
      <c r="E168" s="547" t="s">
        <v>86</v>
      </c>
      <c r="F168" s="548"/>
      <c r="G168" s="175"/>
      <c r="H168" s="77"/>
    </row>
    <row r="169" spans="2:8" ht="76.150000000000006" customHeight="1">
      <c r="B169" s="512"/>
      <c r="C169" s="83"/>
      <c r="D169" s="114"/>
      <c r="E169" s="85"/>
      <c r="F169" s="133" t="s">
        <v>833</v>
      </c>
      <c r="G169" s="154" t="s">
        <v>97</v>
      </c>
      <c r="H169" s="192">
        <v>28760</v>
      </c>
    </row>
    <row r="170" spans="2:8" ht="181.9" customHeight="1">
      <c r="B170" s="513"/>
      <c r="C170" s="83"/>
      <c r="D170" s="114"/>
      <c r="E170" s="85"/>
      <c r="F170" s="133" t="s">
        <v>154</v>
      </c>
      <c r="G170" s="170" t="s">
        <v>719</v>
      </c>
      <c r="H170" s="192">
        <v>5800</v>
      </c>
    </row>
    <row r="171" spans="2:8" s="98" customFormat="1" ht="38.25" customHeight="1">
      <c r="B171" s="148">
        <v>1111</v>
      </c>
      <c r="C171" s="520" t="s">
        <v>91</v>
      </c>
      <c r="D171" s="521"/>
      <c r="E171" s="521"/>
      <c r="F171" s="522"/>
      <c r="G171" s="83"/>
      <c r="H171" s="77">
        <f>H172+H174+H176+H178</f>
        <v>229641.470076</v>
      </c>
    </row>
    <row r="172" spans="2:8" s="98" customFormat="1" ht="37.5" customHeight="1">
      <c r="B172" s="504"/>
      <c r="C172" s="176">
        <v>11001</v>
      </c>
      <c r="D172" s="505" t="s">
        <v>282</v>
      </c>
      <c r="E172" s="505"/>
      <c r="F172" s="505"/>
      <c r="G172" s="455" t="s">
        <v>508</v>
      </c>
      <c r="H172" s="77">
        <f>H173</f>
        <v>43113.47956</v>
      </c>
    </row>
    <row r="173" spans="2:8" s="98" customFormat="1" ht="39.75" customHeight="1">
      <c r="B173" s="501"/>
      <c r="C173" s="92"/>
      <c r="D173" s="156"/>
      <c r="E173" s="461"/>
      <c r="F173" s="461"/>
      <c r="G173" s="154" t="s">
        <v>514</v>
      </c>
      <c r="H173" s="157">
        <v>43113.47956</v>
      </c>
    </row>
    <row r="174" spans="2:8" s="98" customFormat="1" ht="39.75" customHeight="1">
      <c r="B174" s="501"/>
      <c r="C174" s="84">
        <v>11003</v>
      </c>
      <c r="D174" s="503" t="s">
        <v>655</v>
      </c>
      <c r="E174" s="503"/>
      <c r="F174" s="503"/>
      <c r="G174" s="455" t="s">
        <v>508</v>
      </c>
      <c r="H174" s="77">
        <f>H175</f>
        <v>59296.103715999998</v>
      </c>
    </row>
    <row r="175" spans="2:8" s="98" customFormat="1" ht="31.15" customHeight="1">
      <c r="B175" s="501"/>
      <c r="C175" s="84"/>
      <c r="D175" s="177"/>
      <c r="E175" s="177"/>
      <c r="F175" s="177"/>
      <c r="G175" s="154" t="s">
        <v>578</v>
      </c>
      <c r="H175" s="157">
        <v>59296.103715999998</v>
      </c>
    </row>
    <row r="176" spans="2:8" s="98" customFormat="1" ht="63" customHeight="1">
      <c r="B176" s="501"/>
      <c r="C176" s="84">
        <v>12007</v>
      </c>
      <c r="D176" s="506" t="s">
        <v>811</v>
      </c>
      <c r="E176" s="506"/>
      <c r="F176" s="506"/>
      <c r="G176" s="455" t="s">
        <v>508</v>
      </c>
      <c r="H176" s="77">
        <f>H177</f>
        <v>34257.986799999999</v>
      </c>
    </row>
    <row r="177" spans="2:8" s="98" customFormat="1" ht="31.15" customHeight="1">
      <c r="B177" s="501"/>
      <c r="C177" s="84"/>
      <c r="D177" s="156"/>
      <c r="E177" s="461"/>
      <c r="F177" s="461"/>
      <c r="G177" s="154" t="s">
        <v>810</v>
      </c>
      <c r="H177" s="157">
        <v>34257.986799999999</v>
      </c>
    </row>
    <row r="178" spans="2:8" ht="36" customHeight="1">
      <c r="B178" s="501"/>
      <c r="C178" s="84">
        <v>12008</v>
      </c>
      <c r="D178" s="506" t="s">
        <v>825</v>
      </c>
      <c r="E178" s="506"/>
      <c r="F178" s="506"/>
      <c r="G178" s="455" t="s">
        <v>508</v>
      </c>
      <c r="H178" s="77">
        <f>H179</f>
        <v>92973.9</v>
      </c>
    </row>
    <row r="179" spans="2:8" ht="43.15" customHeight="1">
      <c r="B179" s="502"/>
      <c r="C179" s="84"/>
      <c r="D179" s="246"/>
      <c r="E179" s="461"/>
      <c r="F179" s="461"/>
      <c r="G179" s="154" t="s">
        <v>1130</v>
      </c>
      <c r="H179" s="157">
        <v>92973.9</v>
      </c>
    </row>
    <row r="180" spans="2:8" s="98" customFormat="1" ht="35.25" customHeight="1">
      <c r="B180" s="107">
        <v>1115</v>
      </c>
      <c r="C180" s="508" t="s">
        <v>277</v>
      </c>
      <c r="D180" s="509"/>
      <c r="E180" s="509"/>
      <c r="F180" s="510"/>
      <c r="G180" s="229"/>
      <c r="H180" s="77">
        <f>H181+H195+H199+H201+H203</f>
        <v>1846460</v>
      </c>
    </row>
    <row r="181" spans="2:8" s="98" customFormat="1" ht="56.25" customHeight="1">
      <c r="B181" s="490"/>
      <c r="C181" s="123">
        <v>11001</v>
      </c>
      <c r="D181" s="503" t="s">
        <v>278</v>
      </c>
      <c r="E181" s="503"/>
      <c r="F181" s="503"/>
      <c r="G181" s="460" t="s">
        <v>454</v>
      </c>
      <c r="H181" s="77">
        <f>SUM(H183:H194)</f>
        <v>36500</v>
      </c>
    </row>
    <row r="182" spans="2:8" s="98" customFormat="1" ht="16.5" customHeight="1">
      <c r="B182" s="491"/>
      <c r="C182" s="123"/>
      <c r="D182" s="105"/>
      <c r="E182" s="514" t="s">
        <v>279</v>
      </c>
      <c r="F182" s="515"/>
      <c r="G182" s="455"/>
      <c r="H182" s="77"/>
    </row>
    <row r="183" spans="2:8" s="98" customFormat="1" ht="94.15" customHeight="1">
      <c r="B183" s="491"/>
      <c r="C183" s="102"/>
      <c r="D183" s="96"/>
      <c r="E183" s="83"/>
      <c r="F183" s="133" t="s">
        <v>1124</v>
      </c>
      <c r="G183" s="154" t="s">
        <v>648</v>
      </c>
      <c r="H183" s="157">
        <v>5000</v>
      </c>
    </row>
    <row r="184" spans="2:8" s="98" customFormat="1" ht="52.15" customHeight="1">
      <c r="B184" s="491"/>
      <c r="C184" s="102"/>
      <c r="D184" s="96"/>
      <c r="E184" s="83"/>
      <c r="F184" s="133" t="s">
        <v>723</v>
      </c>
      <c r="G184" s="154" t="s">
        <v>648</v>
      </c>
      <c r="H184" s="157">
        <v>2000</v>
      </c>
    </row>
    <row r="185" spans="2:8" s="98" customFormat="1" ht="132" customHeight="1">
      <c r="B185" s="491"/>
      <c r="C185" s="102"/>
      <c r="D185" s="96"/>
      <c r="E185" s="83"/>
      <c r="F185" s="133" t="s">
        <v>724</v>
      </c>
      <c r="G185" s="154" t="s">
        <v>648</v>
      </c>
      <c r="H185" s="157">
        <v>2700</v>
      </c>
    </row>
    <row r="186" spans="2:8" s="98" customFormat="1" ht="77.45" customHeight="1">
      <c r="B186" s="491"/>
      <c r="C186" s="102"/>
      <c r="D186" s="96"/>
      <c r="E186" s="83"/>
      <c r="F186" s="133" t="s">
        <v>725</v>
      </c>
      <c r="G186" s="154" t="s">
        <v>648</v>
      </c>
      <c r="H186" s="157">
        <v>2700</v>
      </c>
    </row>
    <row r="187" spans="2:8" s="98" customFormat="1" ht="82.15" customHeight="1">
      <c r="B187" s="491"/>
      <c r="C187" s="102"/>
      <c r="D187" s="96"/>
      <c r="E187" s="83"/>
      <c r="F187" s="133" t="s">
        <v>726</v>
      </c>
      <c r="G187" s="154" t="s">
        <v>648</v>
      </c>
      <c r="H187" s="157">
        <v>1500</v>
      </c>
    </row>
    <row r="188" spans="2:8" s="98" customFormat="1" ht="53.45" customHeight="1">
      <c r="B188" s="491"/>
      <c r="C188" s="102"/>
      <c r="D188" s="96"/>
      <c r="E188" s="83"/>
      <c r="F188" s="133" t="s">
        <v>727</v>
      </c>
      <c r="G188" s="154" t="s">
        <v>648</v>
      </c>
      <c r="H188" s="157">
        <v>5000</v>
      </c>
    </row>
    <row r="189" spans="2:8" s="98" customFormat="1" ht="161.44999999999999" customHeight="1">
      <c r="B189" s="491"/>
      <c r="C189" s="102"/>
      <c r="D189" s="96"/>
      <c r="E189" s="83"/>
      <c r="F189" s="133" t="s">
        <v>722</v>
      </c>
      <c r="G189" s="154" t="s">
        <v>648</v>
      </c>
      <c r="H189" s="157">
        <v>2700</v>
      </c>
    </row>
    <row r="190" spans="2:8" s="98" customFormat="1" ht="86.45" customHeight="1">
      <c r="B190" s="491"/>
      <c r="C190" s="102"/>
      <c r="D190" s="96"/>
      <c r="E190" s="83"/>
      <c r="F190" s="133" t="s">
        <v>721</v>
      </c>
      <c r="G190" s="154" t="s">
        <v>648</v>
      </c>
      <c r="H190" s="157">
        <v>4000</v>
      </c>
    </row>
    <row r="191" spans="2:8" s="98" customFormat="1" ht="116.45" customHeight="1">
      <c r="B191" s="491"/>
      <c r="C191" s="102"/>
      <c r="D191" s="96"/>
      <c r="E191" s="83"/>
      <c r="F191" s="133" t="s">
        <v>728</v>
      </c>
      <c r="G191" s="154" t="s">
        <v>648</v>
      </c>
      <c r="H191" s="157">
        <v>2700</v>
      </c>
    </row>
    <row r="192" spans="2:8" s="98" customFormat="1" ht="125.45" customHeight="1">
      <c r="B192" s="491"/>
      <c r="C192" s="102"/>
      <c r="D192" s="96"/>
      <c r="E192" s="83"/>
      <c r="F192" s="133" t="s">
        <v>729</v>
      </c>
      <c r="G192" s="154" t="s">
        <v>648</v>
      </c>
      <c r="H192" s="157">
        <v>4000</v>
      </c>
    </row>
    <row r="193" spans="2:9" s="98" customFormat="1" ht="43.5" customHeight="1">
      <c r="B193" s="491"/>
      <c r="C193" s="102"/>
      <c r="D193" s="96"/>
      <c r="E193" s="83"/>
      <c r="F193" s="133" t="s">
        <v>720</v>
      </c>
      <c r="G193" s="154" t="s">
        <v>648</v>
      </c>
      <c r="H193" s="157">
        <v>2700</v>
      </c>
    </row>
    <row r="194" spans="2:9" s="98" customFormat="1" ht="57.75" customHeight="1">
      <c r="B194" s="491"/>
      <c r="C194" s="102"/>
      <c r="D194" s="96"/>
      <c r="E194" s="83"/>
      <c r="F194" s="133" t="s">
        <v>1125</v>
      </c>
      <c r="G194" s="154" t="s">
        <v>648</v>
      </c>
      <c r="H194" s="157">
        <v>1500</v>
      </c>
      <c r="I194" s="143"/>
    </row>
    <row r="195" spans="2:9" s="98" customFormat="1" ht="48.75" customHeight="1">
      <c r="B195" s="491"/>
      <c r="C195" s="102">
        <v>11002</v>
      </c>
      <c r="D195" s="503" t="s">
        <v>280</v>
      </c>
      <c r="E195" s="503"/>
      <c r="F195" s="503"/>
      <c r="G195" s="460" t="s">
        <v>454</v>
      </c>
      <c r="H195" s="77">
        <f>H196+H197+H198</f>
        <v>9600</v>
      </c>
      <c r="I195" s="143"/>
    </row>
    <row r="196" spans="2:9" s="98" customFormat="1" ht="34.15" customHeight="1">
      <c r="B196" s="491"/>
      <c r="C196" s="102"/>
      <c r="D196" s="96"/>
      <c r="E196" s="83"/>
      <c r="F196" s="78" t="s">
        <v>1113</v>
      </c>
      <c r="G196" s="154" t="s">
        <v>590</v>
      </c>
      <c r="H196" s="157">
        <v>4212</v>
      </c>
      <c r="I196" s="143"/>
    </row>
    <row r="197" spans="2:9" ht="34.15" customHeight="1">
      <c r="B197" s="491"/>
      <c r="C197" s="247"/>
      <c r="D197" s="83"/>
      <c r="E197" s="83"/>
      <c r="F197" s="78" t="s">
        <v>812</v>
      </c>
      <c r="G197" s="154" t="s">
        <v>648</v>
      </c>
      <c r="H197" s="157">
        <v>2582.4</v>
      </c>
    </row>
    <row r="198" spans="2:9" ht="59.45" customHeight="1">
      <c r="B198" s="491"/>
      <c r="C198" s="247"/>
      <c r="D198" s="83"/>
      <c r="E198" s="83"/>
      <c r="F198" s="78" t="s">
        <v>813</v>
      </c>
      <c r="G198" s="154" t="s">
        <v>648</v>
      </c>
      <c r="H198" s="157">
        <v>2805.6</v>
      </c>
    </row>
    <row r="199" spans="2:9" s="98" customFormat="1" ht="37.15" customHeight="1">
      <c r="B199" s="491"/>
      <c r="C199" s="92">
        <v>11003</v>
      </c>
      <c r="D199" s="519" t="s">
        <v>711</v>
      </c>
      <c r="E199" s="519"/>
      <c r="F199" s="519"/>
      <c r="G199" s="460" t="s">
        <v>454</v>
      </c>
      <c r="H199" s="77">
        <f>H200</f>
        <v>10216</v>
      </c>
    </row>
    <row r="200" spans="2:9" ht="36.6" customHeight="1">
      <c r="B200" s="491"/>
      <c r="C200" s="247"/>
      <c r="D200" s="83"/>
      <c r="E200" s="83"/>
      <c r="F200" s="78"/>
      <c r="G200" s="154" t="s">
        <v>648</v>
      </c>
      <c r="H200" s="157">
        <v>10216</v>
      </c>
    </row>
    <row r="201" spans="2:9" ht="46.15" customHeight="1">
      <c r="B201" s="491"/>
      <c r="C201" s="247">
        <v>12001</v>
      </c>
      <c r="D201" s="498" t="s">
        <v>1126</v>
      </c>
      <c r="E201" s="499"/>
      <c r="F201" s="500"/>
      <c r="G201" s="455" t="s">
        <v>508</v>
      </c>
      <c r="H201" s="77">
        <f>H202</f>
        <v>1737500</v>
      </c>
    </row>
    <row r="202" spans="2:9" ht="46.15" customHeight="1">
      <c r="B202" s="491"/>
      <c r="C202" s="247"/>
      <c r="D202" s="248"/>
      <c r="E202" s="249"/>
      <c r="F202" s="250"/>
      <c r="G202" s="154" t="s">
        <v>710</v>
      </c>
      <c r="H202" s="157">
        <v>1737500</v>
      </c>
    </row>
    <row r="203" spans="2:9" s="98" customFormat="1" ht="36.6" customHeight="1">
      <c r="B203" s="491"/>
      <c r="C203" s="92">
        <v>32001</v>
      </c>
      <c r="D203" s="498" t="s">
        <v>649</v>
      </c>
      <c r="E203" s="499"/>
      <c r="F203" s="500"/>
      <c r="G203" s="460" t="s">
        <v>454</v>
      </c>
      <c r="H203" s="77">
        <f>H204</f>
        <v>52644</v>
      </c>
    </row>
    <row r="204" spans="2:9" s="98" customFormat="1" ht="34.5" customHeight="1">
      <c r="B204" s="492"/>
      <c r="C204" s="92"/>
      <c r="D204" s="83"/>
      <c r="E204" s="83"/>
      <c r="F204" s="78"/>
      <c r="G204" s="154" t="s">
        <v>648</v>
      </c>
      <c r="H204" s="157">
        <v>52644</v>
      </c>
    </row>
    <row r="205" spans="2:9" s="98" customFormat="1" ht="34.5" customHeight="1">
      <c r="B205" s="107">
        <v>1124</v>
      </c>
      <c r="C205" s="549" t="s">
        <v>459</v>
      </c>
      <c r="D205" s="550"/>
      <c r="E205" s="550"/>
      <c r="F205" s="551"/>
      <c r="G205" s="226"/>
      <c r="H205" s="77">
        <f>H206+H250+H289+H302+H306</f>
        <v>1694403.6</v>
      </c>
    </row>
    <row r="206" spans="2:9" s="98" customFormat="1" ht="45" customHeight="1">
      <c r="B206" s="494"/>
      <c r="C206" s="102">
        <v>11002</v>
      </c>
      <c r="D206" s="552" t="s">
        <v>452</v>
      </c>
      <c r="E206" s="553"/>
      <c r="F206" s="554"/>
      <c r="G206" s="460" t="s">
        <v>454</v>
      </c>
      <c r="H206" s="178">
        <f>H208+H221+H226+H238</f>
        <v>31551.7</v>
      </c>
    </row>
    <row r="207" spans="2:9" s="98" customFormat="1" ht="26.25" customHeight="1">
      <c r="B207" s="495"/>
      <c r="C207" s="96"/>
      <c r="D207" s="114"/>
      <c r="E207" s="555" t="s">
        <v>155</v>
      </c>
      <c r="F207" s="514"/>
      <c r="G207" s="172"/>
      <c r="H207" s="178"/>
    </row>
    <row r="208" spans="2:9" s="98" customFormat="1" ht="34.5" customHeight="1">
      <c r="B208" s="495"/>
      <c r="C208" s="96"/>
      <c r="D208" s="114"/>
      <c r="E208" s="85"/>
      <c r="F208" s="470" t="s">
        <v>628</v>
      </c>
      <c r="G208" s="179"/>
      <c r="H208" s="180">
        <f>SUM(H210:H220)</f>
        <v>8765</v>
      </c>
    </row>
    <row r="209" spans="2:8" s="98" customFormat="1" ht="18" customHeight="1">
      <c r="B209" s="495"/>
      <c r="C209" s="96"/>
      <c r="D209" s="114"/>
      <c r="E209" s="85"/>
      <c r="F209" s="184" t="s">
        <v>156</v>
      </c>
      <c r="G209" s="181"/>
      <c r="H209" s="182"/>
    </row>
    <row r="210" spans="2:8" s="98" customFormat="1" ht="43.15" customHeight="1">
      <c r="B210" s="495"/>
      <c r="C210" s="96"/>
      <c r="D210" s="114"/>
      <c r="E210" s="85"/>
      <c r="F210" s="179" t="s">
        <v>730</v>
      </c>
      <c r="G210" s="181" t="s">
        <v>157</v>
      </c>
      <c r="H210" s="423">
        <v>972</v>
      </c>
    </row>
    <row r="211" spans="2:8" s="98" customFormat="1" ht="34.5" customHeight="1">
      <c r="B211" s="495"/>
      <c r="C211" s="96"/>
      <c r="D211" s="114"/>
      <c r="E211" s="85"/>
      <c r="F211" s="179" t="s">
        <v>731</v>
      </c>
      <c r="G211" s="181" t="s">
        <v>157</v>
      </c>
      <c r="H211" s="423">
        <v>910</v>
      </c>
    </row>
    <row r="212" spans="2:8" s="98" customFormat="1" ht="34.5" customHeight="1">
      <c r="B212" s="495"/>
      <c r="C212" s="96"/>
      <c r="D212" s="114"/>
      <c r="E212" s="85"/>
      <c r="F212" s="179" t="s">
        <v>732</v>
      </c>
      <c r="G212" s="181" t="s">
        <v>157</v>
      </c>
      <c r="H212" s="423">
        <v>1080</v>
      </c>
    </row>
    <row r="213" spans="2:8" s="98" customFormat="1" ht="46.5" customHeight="1">
      <c r="B213" s="495"/>
      <c r="C213" s="96"/>
      <c r="D213" s="114"/>
      <c r="E213" s="85"/>
      <c r="F213" s="179" t="s">
        <v>733</v>
      </c>
      <c r="G213" s="181" t="s">
        <v>157</v>
      </c>
      <c r="H213" s="423">
        <v>780</v>
      </c>
    </row>
    <row r="214" spans="2:8" s="98" customFormat="1" ht="34.5" customHeight="1">
      <c r="B214" s="495"/>
      <c r="C214" s="96"/>
      <c r="D214" s="114"/>
      <c r="E214" s="85"/>
      <c r="F214" s="179" t="s">
        <v>1114</v>
      </c>
      <c r="G214" s="181" t="s">
        <v>157</v>
      </c>
      <c r="H214" s="423">
        <v>780</v>
      </c>
    </row>
    <row r="215" spans="2:8" s="98" customFormat="1" ht="30" customHeight="1">
      <c r="B215" s="495"/>
      <c r="C215" s="96"/>
      <c r="D215" s="114"/>
      <c r="E215" s="85"/>
      <c r="F215" s="179" t="s">
        <v>734</v>
      </c>
      <c r="G215" s="181" t="s">
        <v>157</v>
      </c>
      <c r="H215" s="423">
        <v>760</v>
      </c>
    </row>
    <row r="216" spans="2:8" s="98" customFormat="1" ht="34.5" customHeight="1">
      <c r="B216" s="495"/>
      <c r="C216" s="96"/>
      <c r="D216" s="114"/>
      <c r="E216" s="85"/>
      <c r="F216" s="179" t="s">
        <v>735</v>
      </c>
      <c r="G216" s="181" t="s">
        <v>157</v>
      </c>
      <c r="H216" s="423">
        <v>735</v>
      </c>
    </row>
    <row r="217" spans="2:8" s="98" customFormat="1" ht="35.450000000000003" customHeight="1">
      <c r="B217" s="495"/>
      <c r="C217" s="96"/>
      <c r="D217" s="114"/>
      <c r="E217" s="85"/>
      <c r="F217" s="179" t="s">
        <v>736</v>
      </c>
      <c r="G217" s="181" t="s">
        <v>157</v>
      </c>
      <c r="H217" s="423">
        <v>636</v>
      </c>
    </row>
    <row r="218" spans="2:8" s="98" customFormat="1" ht="36" customHeight="1">
      <c r="B218" s="495"/>
      <c r="C218" s="96"/>
      <c r="D218" s="114"/>
      <c r="E218" s="85"/>
      <c r="F218" s="179" t="s">
        <v>737</v>
      </c>
      <c r="G218" s="181" t="s">
        <v>157</v>
      </c>
      <c r="H218" s="423">
        <v>696</v>
      </c>
    </row>
    <row r="219" spans="2:8" s="98" customFormat="1" ht="34.5" customHeight="1">
      <c r="B219" s="495"/>
      <c r="C219" s="96"/>
      <c r="D219" s="114"/>
      <c r="E219" s="85"/>
      <c r="F219" s="179" t="s">
        <v>738</v>
      </c>
      <c r="G219" s="181" t="s">
        <v>157</v>
      </c>
      <c r="H219" s="423">
        <v>636</v>
      </c>
    </row>
    <row r="220" spans="2:8" s="98" customFormat="1" ht="34.5" customHeight="1">
      <c r="B220" s="495"/>
      <c r="C220" s="96"/>
      <c r="D220" s="114"/>
      <c r="E220" s="85"/>
      <c r="F220" s="179" t="s">
        <v>739</v>
      </c>
      <c r="G220" s="181" t="s">
        <v>157</v>
      </c>
      <c r="H220" s="423">
        <v>780</v>
      </c>
    </row>
    <row r="221" spans="2:8" s="98" customFormat="1" ht="34.5" customHeight="1">
      <c r="B221" s="495"/>
      <c r="C221" s="96"/>
      <c r="D221" s="114"/>
      <c r="E221" s="85"/>
      <c r="F221" s="470" t="s">
        <v>460</v>
      </c>
      <c r="G221" s="183"/>
      <c r="H221" s="178">
        <f>SUM(H223,H224,H225)</f>
        <v>2192</v>
      </c>
    </row>
    <row r="222" spans="2:8" s="98" customFormat="1" ht="17.25" customHeight="1">
      <c r="B222" s="495"/>
      <c r="C222" s="96"/>
      <c r="D222" s="114"/>
      <c r="E222" s="85"/>
      <c r="F222" s="184" t="s">
        <v>156</v>
      </c>
      <c r="G222" s="181"/>
      <c r="H222" s="174"/>
    </row>
    <row r="223" spans="2:8" s="98" customFormat="1" ht="31.15" customHeight="1">
      <c r="B223" s="495"/>
      <c r="C223" s="96"/>
      <c r="D223" s="114"/>
      <c r="E223" s="85"/>
      <c r="F223" s="179" t="s">
        <v>740</v>
      </c>
      <c r="G223" s="181" t="s">
        <v>157</v>
      </c>
      <c r="H223" s="192">
        <v>740</v>
      </c>
    </row>
    <row r="224" spans="2:8" s="98" customFormat="1" ht="25.15" customHeight="1">
      <c r="B224" s="495"/>
      <c r="C224" s="96"/>
      <c r="D224" s="114"/>
      <c r="E224" s="85"/>
      <c r="F224" s="179" t="s">
        <v>741</v>
      </c>
      <c r="G224" s="181" t="s">
        <v>157</v>
      </c>
      <c r="H224" s="192">
        <v>696</v>
      </c>
    </row>
    <row r="225" spans="2:8" s="98" customFormat="1" ht="28.9" customHeight="1">
      <c r="B225" s="495"/>
      <c r="C225" s="96"/>
      <c r="D225" s="114"/>
      <c r="E225" s="85"/>
      <c r="F225" s="179" t="s">
        <v>742</v>
      </c>
      <c r="G225" s="181" t="s">
        <v>157</v>
      </c>
      <c r="H225" s="192">
        <v>756</v>
      </c>
    </row>
    <row r="226" spans="2:8" s="98" customFormat="1" ht="35.25" customHeight="1">
      <c r="B226" s="495"/>
      <c r="C226" s="96"/>
      <c r="D226" s="114"/>
      <c r="E226" s="85"/>
      <c r="F226" s="470" t="s">
        <v>629</v>
      </c>
      <c r="G226" s="181"/>
      <c r="H226" s="178">
        <f>SUM(H228:H237)</f>
        <v>8750</v>
      </c>
    </row>
    <row r="227" spans="2:8" s="98" customFormat="1" ht="19.5" customHeight="1">
      <c r="B227" s="495"/>
      <c r="C227" s="96"/>
      <c r="D227" s="114"/>
      <c r="E227" s="85"/>
      <c r="F227" s="184" t="s">
        <v>156</v>
      </c>
      <c r="G227" s="181"/>
      <c r="H227" s="174"/>
    </row>
    <row r="228" spans="2:8" s="98" customFormat="1" ht="50.45" customHeight="1">
      <c r="B228" s="495"/>
      <c r="C228" s="96"/>
      <c r="D228" s="114"/>
      <c r="E228" s="85"/>
      <c r="F228" s="179" t="s">
        <v>1115</v>
      </c>
      <c r="G228" s="181" t="s">
        <v>157</v>
      </c>
      <c r="H228" s="192">
        <v>1200</v>
      </c>
    </row>
    <row r="229" spans="2:8" s="98" customFormat="1" ht="39" customHeight="1">
      <c r="B229" s="495"/>
      <c r="C229" s="96"/>
      <c r="D229" s="114"/>
      <c r="E229" s="85"/>
      <c r="F229" s="179" t="s">
        <v>1116</v>
      </c>
      <c r="G229" s="181" t="s">
        <v>157</v>
      </c>
      <c r="H229" s="192">
        <v>996</v>
      </c>
    </row>
    <row r="230" spans="2:8" s="98" customFormat="1" ht="34.9" customHeight="1">
      <c r="B230" s="495"/>
      <c r="C230" s="96"/>
      <c r="D230" s="114"/>
      <c r="E230" s="85"/>
      <c r="F230" s="179" t="s">
        <v>1117</v>
      </c>
      <c r="G230" s="181" t="s">
        <v>157</v>
      </c>
      <c r="H230" s="192">
        <v>980</v>
      </c>
    </row>
    <row r="231" spans="2:8" s="98" customFormat="1" ht="55.9" customHeight="1">
      <c r="B231" s="495"/>
      <c r="C231" s="96"/>
      <c r="D231" s="114"/>
      <c r="E231" s="85"/>
      <c r="F231" s="179" t="s">
        <v>1118</v>
      </c>
      <c r="G231" s="181" t="s">
        <v>157</v>
      </c>
      <c r="H231" s="192">
        <v>1092</v>
      </c>
    </row>
    <row r="232" spans="2:8" s="98" customFormat="1" ht="46.5" customHeight="1">
      <c r="B232" s="495"/>
      <c r="C232" s="96"/>
      <c r="D232" s="114"/>
      <c r="E232" s="85"/>
      <c r="F232" s="179" t="s">
        <v>1119</v>
      </c>
      <c r="G232" s="181" t="s">
        <v>157</v>
      </c>
      <c r="H232" s="192">
        <v>624</v>
      </c>
    </row>
    <row r="233" spans="2:8" s="98" customFormat="1" ht="42.6" customHeight="1">
      <c r="B233" s="495"/>
      <c r="C233" s="96"/>
      <c r="D233" s="114"/>
      <c r="E233" s="85"/>
      <c r="F233" s="179" t="s">
        <v>743</v>
      </c>
      <c r="G233" s="181" t="s">
        <v>157</v>
      </c>
      <c r="H233" s="192">
        <v>960</v>
      </c>
    </row>
    <row r="234" spans="2:8" s="98" customFormat="1" ht="34.5" customHeight="1">
      <c r="B234" s="495"/>
      <c r="C234" s="96"/>
      <c r="D234" s="114"/>
      <c r="E234" s="85"/>
      <c r="F234" s="179" t="s">
        <v>1120</v>
      </c>
      <c r="G234" s="181" t="s">
        <v>157</v>
      </c>
      <c r="H234" s="192">
        <v>800</v>
      </c>
    </row>
    <row r="235" spans="2:8" s="98" customFormat="1" ht="37.15" customHeight="1">
      <c r="B235" s="495"/>
      <c r="C235" s="96"/>
      <c r="D235" s="114"/>
      <c r="E235" s="85"/>
      <c r="F235" s="179" t="s">
        <v>1121</v>
      </c>
      <c r="G235" s="181" t="s">
        <v>157</v>
      </c>
      <c r="H235" s="192">
        <v>624</v>
      </c>
    </row>
    <row r="236" spans="2:8" s="98" customFormat="1" ht="48" customHeight="1">
      <c r="B236" s="495"/>
      <c r="C236" s="96"/>
      <c r="D236" s="114"/>
      <c r="E236" s="85"/>
      <c r="F236" s="179" t="s">
        <v>1122</v>
      </c>
      <c r="G236" s="181" t="s">
        <v>157</v>
      </c>
      <c r="H236" s="192">
        <v>864</v>
      </c>
    </row>
    <row r="237" spans="2:8" s="98" customFormat="1" ht="45" customHeight="1">
      <c r="B237" s="495"/>
      <c r="C237" s="96"/>
      <c r="D237" s="114"/>
      <c r="E237" s="85"/>
      <c r="F237" s="179" t="s">
        <v>1123</v>
      </c>
      <c r="G237" s="181" t="s">
        <v>157</v>
      </c>
      <c r="H237" s="192">
        <v>610</v>
      </c>
    </row>
    <row r="238" spans="2:8" s="98" customFormat="1" ht="45" customHeight="1">
      <c r="B238" s="495"/>
      <c r="C238" s="96"/>
      <c r="D238" s="114"/>
      <c r="E238" s="85"/>
      <c r="F238" s="470" t="s">
        <v>630</v>
      </c>
      <c r="G238" s="181"/>
      <c r="H238" s="178">
        <f>SUM(H240:H249)</f>
        <v>11844.7</v>
      </c>
    </row>
    <row r="239" spans="2:8" s="98" customFormat="1" ht="22.5" customHeight="1">
      <c r="B239" s="495"/>
      <c r="C239" s="96"/>
      <c r="D239" s="114"/>
      <c r="E239" s="85"/>
      <c r="F239" s="184" t="s">
        <v>156</v>
      </c>
      <c r="G239" s="181"/>
      <c r="H239" s="180"/>
    </row>
    <row r="240" spans="2:8" s="98" customFormat="1" ht="29.45" customHeight="1">
      <c r="B240" s="495"/>
      <c r="C240" s="96"/>
      <c r="D240" s="114"/>
      <c r="E240" s="85"/>
      <c r="F240" s="179" t="s">
        <v>744</v>
      </c>
      <c r="G240" s="181" t="s">
        <v>157</v>
      </c>
      <c r="H240" s="157">
        <v>1498</v>
      </c>
    </row>
    <row r="241" spans="2:8" s="98" customFormat="1" ht="42" customHeight="1">
      <c r="B241" s="495"/>
      <c r="C241" s="96"/>
      <c r="D241" s="114"/>
      <c r="E241" s="85"/>
      <c r="F241" s="179" t="s">
        <v>745</v>
      </c>
      <c r="G241" s="181" t="s">
        <v>157</v>
      </c>
      <c r="H241" s="157">
        <v>813</v>
      </c>
    </row>
    <row r="242" spans="2:8" s="98" customFormat="1" ht="36" customHeight="1">
      <c r="B242" s="495"/>
      <c r="C242" s="96"/>
      <c r="D242" s="114"/>
      <c r="E242" s="85"/>
      <c r="F242" s="179" t="s">
        <v>746</v>
      </c>
      <c r="G242" s="181" t="s">
        <v>157</v>
      </c>
      <c r="H242" s="157">
        <v>1695</v>
      </c>
    </row>
    <row r="243" spans="2:8" s="98" customFormat="1" ht="33.6" customHeight="1">
      <c r="B243" s="495"/>
      <c r="C243" s="96"/>
      <c r="D243" s="114"/>
      <c r="E243" s="85"/>
      <c r="F243" s="179" t="s">
        <v>747</v>
      </c>
      <c r="G243" s="181" t="s">
        <v>157</v>
      </c>
      <c r="H243" s="157">
        <v>1104</v>
      </c>
    </row>
    <row r="244" spans="2:8" s="98" customFormat="1" ht="36" customHeight="1">
      <c r="B244" s="495"/>
      <c r="C244" s="96"/>
      <c r="D244" s="114"/>
      <c r="E244" s="85"/>
      <c r="F244" s="179" t="s">
        <v>748</v>
      </c>
      <c r="G244" s="181" t="s">
        <v>157</v>
      </c>
      <c r="H244" s="157">
        <v>485</v>
      </c>
    </row>
    <row r="245" spans="2:8" s="98" customFormat="1" ht="34.5" customHeight="1">
      <c r="B245" s="495"/>
      <c r="C245" s="96"/>
      <c r="D245" s="114"/>
      <c r="E245" s="85"/>
      <c r="F245" s="179" t="s">
        <v>749</v>
      </c>
      <c r="G245" s="181" t="s">
        <v>157</v>
      </c>
      <c r="H245" s="157">
        <v>856</v>
      </c>
    </row>
    <row r="246" spans="2:8" s="98" customFormat="1" ht="34.5" customHeight="1">
      <c r="B246" s="495"/>
      <c r="C246" s="96"/>
      <c r="D246" s="114"/>
      <c r="E246" s="85"/>
      <c r="F246" s="179" t="s">
        <v>750</v>
      </c>
      <c r="G246" s="181" t="s">
        <v>157</v>
      </c>
      <c r="H246" s="157">
        <v>446.7</v>
      </c>
    </row>
    <row r="247" spans="2:8" s="98" customFormat="1" ht="34.5" customHeight="1">
      <c r="B247" s="495"/>
      <c r="C247" s="96"/>
      <c r="D247" s="114"/>
      <c r="E247" s="85"/>
      <c r="F247" s="179" t="s">
        <v>751</v>
      </c>
      <c r="G247" s="181" t="s">
        <v>157</v>
      </c>
      <c r="H247" s="157">
        <v>1423</v>
      </c>
    </row>
    <row r="248" spans="2:8" s="98" customFormat="1" ht="34.5" customHeight="1">
      <c r="B248" s="495"/>
      <c r="C248" s="96"/>
      <c r="D248" s="114"/>
      <c r="E248" s="85"/>
      <c r="F248" s="179" t="s">
        <v>752</v>
      </c>
      <c r="G248" s="181" t="s">
        <v>157</v>
      </c>
      <c r="H248" s="157">
        <v>2034</v>
      </c>
    </row>
    <row r="249" spans="2:8" s="98" customFormat="1" ht="37.15" customHeight="1">
      <c r="B249" s="495"/>
      <c r="C249" s="96"/>
      <c r="D249" s="114"/>
      <c r="E249" s="85"/>
      <c r="F249" s="179" t="s">
        <v>753</v>
      </c>
      <c r="G249" s="181" t="s">
        <v>157</v>
      </c>
      <c r="H249" s="157">
        <v>1490</v>
      </c>
    </row>
    <row r="250" spans="2:8" s="98" customFormat="1" ht="34.5" customHeight="1">
      <c r="B250" s="495"/>
      <c r="C250" s="102">
        <v>11003</v>
      </c>
      <c r="D250" s="552" t="s">
        <v>158</v>
      </c>
      <c r="E250" s="553"/>
      <c r="F250" s="554"/>
      <c r="G250" s="460" t="s">
        <v>454</v>
      </c>
      <c r="H250" s="178">
        <f>H252+H263+H276</f>
        <v>70840</v>
      </c>
    </row>
    <row r="251" spans="2:8" s="98" customFormat="1" ht="21" customHeight="1">
      <c r="B251" s="495"/>
      <c r="C251" s="102"/>
      <c r="D251" s="124"/>
      <c r="E251" s="556" t="s">
        <v>86</v>
      </c>
      <c r="F251" s="556"/>
      <c r="G251" s="446"/>
      <c r="H251" s="178"/>
    </row>
    <row r="252" spans="2:8" s="98" customFormat="1" ht="50.45" customHeight="1">
      <c r="B252" s="495"/>
      <c r="C252" s="102"/>
      <c r="D252" s="124"/>
      <c r="E252" s="189"/>
      <c r="F252" s="447" t="s">
        <v>159</v>
      </c>
      <c r="G252" s="447"/>
      <c r="H252" s="77">
        <f>SUM(H254:H262)</f>
        <v>9000</v>
      </c>
    </row>
    <row r="253" spans="2:8" s="98" customFormat="1" ht="17.25" customHeight="1">
      <c r="B253" s="495"/>
      <c r="C253" s="102"/>
      <c r="D253" s="124"/>
      <c r="E253" s="189"/>
      <c r="F253" s="184" t="s">
        <v>156</v>
      </c>
      <c r="G253" s="184"/>
      <c r="H253" s="77"/>
    </row>
    <row r="254" spans="2:8" s="98" customFormat="1" ht="27.6" customHeight="1">
      <c r="B254" s="495"/>
      <c r="C254" s="102"/>
      <c r="D254" s="124"/>
      <c r="E254" s="189"/>
      <c r="F254" s="78" t="s">
        <v>461</v>
      </c>
      <c r="G254" s="167" t="s">
        <v>462</v>
      </c>
      <c r="H254" s="192">
        <v>1000</v>
      </c>
    </row>
    <row r="255" spans="2:8" s="98" customFormat="1" ht="34.5" customHeight="1">
      <c r="B255" s="495"/>
      <c r="C255" s="102"/>
      <c r="D255" s="124"/>
      <c r="E255" s="189"/>
      <c r="F255" s="133" t="s">
        <v>463</v>
      </c>
      <c r="G255" s="167" t="s">
        <v>464</v>
      </c>
      <c r="H255" s="192">
        <v>1000</v>
      </c>
    </row>
    <row r="256" spans="2:8" s="98" customFormat="1" ht="30" customHeight="1">
      <c r="B256" s="495"/>
      <c r="C256" s="102"/>
      <c r="D256" s="124"/>
      <c r="E256" s="189"/>
      <c r="F256" s="78" t="s">
        <v>465</v>
      </c>
      <c r="G256" s="167" t="s">
        <v>631</v>
      </c>
      <c r="H256" s="192">
        <v>1000</v>
      </c>
    </row>
    <row r="257" spans="2:8" s="98" customFormat="1" ht="27.6" customHeight="1">
      <c r="B257" s="495"/>
      <c r="C257" s="102"/>
      <c r="D257" s="124"/>
      <c r="E257" s="189"/>
      <c r="F257" s="78" t="s">
        <v>466</v>
      </c>
      <c r="G257" s="167" t="s">
        <v>467</v>
      </c>
      <c r="H257" s="192">
        <v>1000</v>
      </c>
    </row>
    <row r="258" spans="2:8" s="98" customFormat="1" ht="34.9" customHeight="1">
      <c r="B258" s="495"/>
      <c r="C258" s="102"/>
      <c r="D258" s="124"/>
      <c r="E258" s="189"/>
      <c r="F258" s="78" t="s">
        <v>468</v>
      </c>
      <c r="G258" s="167" t="s">
        <v>469</v>
      </c>
      <c r="H258" s="192">
        <v>1000</v>
      </c>
    </row>
    <row r="259" spans="2:8" s="98" customFormat="1" ht="30" customHeight="1">
      <c r="B259" s="495"/>
      <c r="C259" s="102"/>
      <c r="D259" s="124"/>
      <c r="E259" s="189"/>
      <c r="F259" s="133" t="s">
        <v>640</v>
      </c>
      <c r="G259" s="167" t="s">
        <v>470</v>
      </c>
      <c r="H259" s="192">
        <v>1000</v>
      </c>
    </row>
    <row r="260" spans="2:8" s="98" customFormat="1" ht="28.9" customHeight="1">
      <c r="B260" s="495"/>
      <c r="C260" s="102"/>
      <c r="D260" s="124"/>
      <c r="E260" s="189"/>
      <c r="F260" s="78" t="s">
        <v>641</v>
      </c>
      <c r="G260" s="167" t="s">
        <v>471</v>
      </c>
      <c r="H260" s="192">
        <v>1000</v>
      </c>
    </row>
    <row r="261" spans="2:8" s="98" customFormat="1" ht="29.45" customHeight="1">
      <c r="B261" s="495"/>
      <c r="C261" s="102"/>
      <c r="D261" s="131"/>
      <c r="E261" s="189"/>
      <c r="F261" s="133" t="s">
        <v>472</v>
      </c>
      <c r="G261" s="167" t="s">
        <v>473</v>
      </c>
      <c r="H261" s="192">
        <v>1000</v>
      </c>
    </row>
    <row r="262" spans="2:8" s="98" customFormat="1" ht="27.6" customHeight="1">
      <c r="B262" s="495"/>
      <c r="C262" s="102"/>
      <c r="D262" s="124"/>
      <c r="E262" s="189"/>
      <c r="F262" s="133" t="s">
        <v>754</v>
      </c>
      <c r="G262" s="167" t="s">
        <v>755</v>
      </c>
      <c r="H262" s="192">
        <v>1000</v>
      </c>
    </row>
    <row r="263" spans="2:8" s="98" customFormat="1" ht="36.6" customHeight="1">
      <c r="B263" s="495"/>
      <c r="C263" s="102"/>
      <c r="D263" s="124"/>
      <c r="E263" s="189"/>
      <c r="F263" s="447" t="s">
        <v>602</v>
      </c>
      <c r="G263" s="447"/>
      <c r="H263" s="77">
        <f>SUM(H265:H275)</f>
        <v>29810</v>
      </c>
    </row>
    <row r="264" spans="2:8" s="98" customFormat="1" ht="15.6" customHeight="1">
      <c r="B264" s="495"/>
      <c r="C264" s="102"/>
      <c r="D264" s="124"/>
      <c r="E264" s="189"/>
      <c r="F264" s="184" t="s">
        <v>156</v>
      </c>
      <c r="G264" s="184"/>
      <c r="H264" s="77"/>
    </row>
    <row r="265" spans="2:8" s="98" customFormat="1" ht="23.45" customHeight="1">
      <c r="B265" s="495"/>
      <c r="C265" s="102"/>
      <c r="D265" s="124"/>
      <c r="E265" s="189"/>
      <c r="F265" s="78" t="s">
        <v>474</v>
      </c>
      <c r="G265" s="167" t="s">
        <v>475</v>
      </c>
      <c r="H265" s="192">
        <v>3600</v>
      </c>
    </row>
    <row r="266" spans="2:8" s="98" customFormat="1" ht="30" customHeight="1">
      <c r="B266" s="495"/>
      <c r="C266" s="102"/>
      <c r="D266" s="124"/>
      <c r="E266" s="189"/>
      <c r="F266" s="78" t="s">
        <v>476</v>
      </c>
      <c r="G266" s="167" t="s">
        <v>477</v>
      </c>
      <c r="H266" s="192">
        <v>3200</v>
      </c>
    </row>
    <row r="267" spans="2:8" s="98" customFormat="1" ht="34.5" customHeight="1">
      <c r="B267" s="495"/>
      <c r="C267" s="102"/>
      <c r="D267" s="124"/>
      <c r="E267" s="189"/>
      <c r="F267" s="78" t="s">
        <v>478</v>
      </c>
      <c r="G267" s="167" t="s">
        <v>479</v>
      </c>
      <c r="H267" s="192">
        <v>4000</v>
      </c>
    </row>
    <row r="268" spans="2:8" s="98" customFormat="1" ht="34.5" customHeight="1">
      <c r="B268" s="495"/>
      <c r="C268" s="102"/>
      <c r="D268" s="124"/>
      <c r="E268" s="189"/>
      <c r="F268" s="78" t="s">
        <v>480</v>
      </c>
      <c r="G268" s="167" t="s">
        <v>481</v>
      </c>
      <c r="H268" s="192">
        <v>2640</v>
      </c>
    </row>
    <row r="269" spans="2:8" s="98" customFormat="1" ht="27.6" customHeight="1">
      <c r="B269" s="495"/>
      <c r="C269" s="102"/>
      <c r="D269" s="124"/>
      <c r="E269" s="189"/>
      <c r="F269" s="133" t="s">
        <v>482</v>
      </c>
      <c r="G269" s="167" t="s">
        <v>483</v>
      </c>
      <c r="H269" s="192">
        <v>2640</v>
      </c>
    </row>
    <row r="270" spans="2:8" s="98" customFormat="1" ht="31.15" customHeight="1">
      <c r="B270" s="495"/>
      <c r="C270" s="102"/>
      <c r="D270" s="124"/>
      <c r="E270" s="189"/>
      <c r="F270" s="78" t="s">
        <v>484</v>
      </c>
      <c r="G270" s="167" t="s">
        <v>485</v>
      </c>
      <c r="H270" s="192">
        <v>1900</v>
      </c>
    </row>
    <row r="271" spans="2:8" s="98" customFormat="1" ht="34.5" customHeight="1">
      <c r="B271" s="495"/>
      <c r="C271" s="102"/>
      <c r="D271" s="124"/>
      <c r="E271" s="189"/>
      <c r="F271" s="463" t="s">
        <v>486</v>
      </c>
      <c r="G271" s="186" t="s">
        <v>487</v>
      </c>
      <c r="H271" s="192">
        <v>4830</v>
      </c>
    </row>
    <row r="272" spans="2:8" s="98" customFormat="1" ht="34.5" customHeight="1">
      <c r="B272" s="495"/>
      <c r="C272" s="102"/>
      <c r="D272" s="124"/>
      <c r="E272" s="189"/>
      <c r="F272" s="187" t="s">
        <v>488</v>
      </c>
      <c r="G272" s="167" t="s">
        <v>489</v>
      </c>
      <c r="H272" s="192">
        <v>1000</v>
      </c>
    </row>
    <row r="273" spans="2:8" s="98" customFormat="1" ht="34.5" customHeight="1">
      <c r="B273" s="495"/>
      <c r="C273" s="102"/>
      <c r="D273" s="124"/>
      <c r="E273" s="189"/>
      <c r="F273" s="187" t="s">
        <v>490</v>
      </c>
      <c r="G273" s="186" t="s">
        <v>491</v>
      </c>
      <c r="H273" s="192">
        <v>3600</v>
      </c>
    </row>
    <row r="274" spans="2:8" s="98" customFormat="1" ht="28.9" customHeight="1">
      <c r="B274" s="495"/>
      <c r="C274" s="102"/>
      <c r="D274" s="124"/>
      <c r="E274" s="189"/>
      <c r="F274" s="187" t="s">
        <v>492</v>
      </c>
      <c r="G274" s="186" t="s">
        <v>493</v>
      </c>
      <c r="H274" s="192">
        <v>1000</v>
      </c>
    </row>
    <row r="275" spans="2:8" s="98" customFormat="1" ht="34.5" customHeight="1">
      <c r="B275" s="495"/>
      <c r="C275" s="102"/>
      <c r="D275" s="124"/>
      <c r="E275" s="189"/>
      <c r="F275" s="187" t="s">
        <v>632</v>
      </c>
      <c r="G275" s="186" t="s">
        <v>633</v>
      </c>
      <c r="H275" s="192">
        <v>1400</v>
      </c>
    </row>
    <row r="276" spans="2:8" s="98" customFormat="1" ht="36" customHeight="1">
      <c r="B276" s="495"/>
      <c r="C276" s="102"/>
      <c r="D276" s="124"/>
      <c r="E276" s="189"/>
      <c r="F276" s="447" t="s">
        <v>160</v>
      </c>
      <c r="G276" s="447"/>
      <c r="H276" s="77">
        <f>SUM(H278:H288)</f>
        <v>32030</v>
      </c>
    </row>
    <row r="277" spans="2:8" s="98" customFormat="1" ht="17.25" customHeight="1">
      <c r="B277" s="495"/>
      <c r="C277" s="102"/>
      <c r="D277" s="124"/>
      <c r="E277" s="189"/>
      <c r="F277" s="184" t="s">
        <v>156</v>
      </c>
      <c r="G277" s="184"/>
      <c r="H277" s="77"/>
    </row>
    <row r="278" spans="2:8" s="98" customFormat="1" ht="34.5" customHeight="1">
      <c r="B278" s="495"/>
      <c r="C278" s="102"/>
      <c r="D278" s="188"/>
      <c r="E278" s="189"/>
      <c r="F278" s="133" t="s">
        <v>494</v>
      </c>
      <c r="G278" s="167" t="s">
        <v>634</v>
      </c>
      <c r="H278" s="157">
        <v>3600</v>
      </c>
    </row>
    <row r="279" spans="2:8" s="98" customFormat="1" ht="34.5" customHeight="1">
      <c r="B279" s="495"/>
      <c r="C279" s="102"/>
      <c r="D279" s="188"/>
      <c r="E279" s="189"/>
      <c r="F279" s="133" t="s">
        <v>495</v>
      </c>
      <c r="G279" s="167" t="s">
        <v>635</v>
      </c>
      <c r="H279" s="157">
        <v>3600</v>
      </c>
    </row>
    <row r="280" spans="2:8" s="98" customFormat="1" ht="34.5" customHeight="1">
      <c r="B280" s="495"/>
      <c r="C280" s="102"/>
      <c r="D280" s="188"/>
      <c r="E280" s="189"/>
      <c r="F280" s="78" t="s">
        <v>496</v>
      </c>
      <c r="G280" s="167" t="s">
        <v>497</v>
      </c>
      <c r="H280" s="192">
        <v>3000</v>
      </c>
    </row>
    <row r="281" spans="2:8" s="98" customFormat="1" ht="28.9" customHeight="1">
      <c r="B281" s="495"/>
      <c r="C281" s="102"/>
      <c r="D281" s="188"/>
      <c r="E281" s="189"/>
      <c r="F281" s="133" t="s">
        <v>651</v>
      </c>
      <c r="G281" s="167" t="s">
        <v>498</v>
      </c>
      <c r="H281" s="157">
        <v>1200</v>
      </c>
    </row>
    <row r="282" spans="2:8" s="98" customFormat="1" ht="34.5" customHeight="1">
      <c r="B282" s="495"/>
      <c r="C282" s="102"/>
      <c r="D282" s="188"/>
      <c r="E282" s="189"/>
      <c r="F282" s="133" t="s">
        <v>499</v>
      </c>
      <c r="G282" s="167" t="s">
        <v>500</v>
      </c>
      <c r="H282" s="157">
        <v>3600</v>
      </c>
    </row>
    <row r="283" spans="2:8" s="98" customFormat="1" ht="34.5" customHeight="1">
      <c r="B283" s="495"/>
      <c r="C283" s="102"/>
      <c r="D283" s="188"/>
      <c r="E283" s="189"/>
      <c r="F283" s="78" t="s">
        <v>501</v>
      </c>
      <c r="G283" s="186" t="s">
        <v>502</v>
      </c>
      <c r="H283" s="157">
        <v>3715</v>
      </c>
    </row>
    <row r="284" spans="2:8" s="98" customFormat="1" ht="34.5" customHeight="1">
      <c r="B284" s="495"/>
      <c r="C284" s="102"/>
      <c r="D284" s="188"/>
      <c r="E284" s="189"/>
      <c r="F284" s="133" t="s">
        <v>503</v>
      </c>
      <c r="G284" s="167" t="s">
        <v>504</v>
      </c>
      <c r="H284" s="157">
        <v>3715</v>
      </c>
    </row>
    <row r="285" spans="2:8" s="98" customFormat="1" ht="25.9" customHeight="1">
      <c r="B285" s="495"/>
      <c r="C285" s="102"/>
      <c r="D285" s="188"/>
      <c r="E285" s="189"/>
      <c r="F285" s="133" t="s">
        <v>505</v>
      </c>
      <c r="G285" s="167" t="s">
        <v>506</v>
      </c>
      <c r="H285" s="157">
        <v>3000</v>
      </c>
    </row>
    <row r="286" spans="2:8" s="98" customFormat="1" ht="34.5" customHeight="1">
      <c r="B286" s="495"/>
      <c r="C286" s="102"/>
      <c r="D286" s="188"/>
      <c r="E286" s="189"/>
      <c r="F286" s="133" t="s">
        <v>639</v>
      </c>
      <c r="G286" s="186" t="s">
        <v>636</v>
      </c>
      <c r="H286" s="157">
        <v>2200</v>
      </c>
    </row>
    <row r="287" spans="2:8" s="98" customFormat="1" ht="34.5" customHeight="1">
      <c r="B287" s="495"/>
      <c r="C287" s="102"/>
      <c r="D287" s="188"/>
      <c r="E287" s="189"/>
      <c r="F287" s="133" t="s">
        <v>756</v>
      </c>
      <c r="G287" s="186" t="s">
        <v>637</v>
      </c>
      <c r="H287" s="157">
        <v>2400</v>
      </c>
    </row>
    <row r="288" spans="2:8" s="98" customFormat="1" ht="31.15" customHeight="1">
      <c r="B288" s="495"/>
      <c r="C288" s="102"/>
      <c r="D288" s="188"/>
      <c r="E288" s="189"/>
      <c r="F288" s="78" t="s">
        <v>652</v>
      </c>
      <c r="G288" s="167" t="s">
        <v>638</v>
      </c>
      <c r="H288" s="157">
        <v>2000</v>
      </c>
    </row>
    <row r="289" spans="2:8" ht="39" customHeight="1">
      <c r="B289" s="495"/>
      <c r="C289" s="92">
        <v>11004</v>
      </c>
      <c r="D289" s="557" t="s">
        <v>161</v>
      </c>
      <c r="E289" s="558"/>
      <c r="F289" s="559"/>
      <c r="G289" s="178" t="s">
        <v>454</v>
      </c>
      <c r="H289" s="178">
        <f>SUM(H290:H301)</f>
        <v>1522677.5000000002</v>
      </c>
    </row>
    <row r="290" spans="2:8" s="94" customFormat="1" ht="30" customHeight="1">
      <c r="B290" s="495"/>
      <c r="C290" s="95"/>
      <c r="D290" s="190"/>
      <c r="E290" s="190"/>
      <c r="F290" s="190"/>
      <c r="G290" s="191" t="s">
        <v>157</v>
      </c>
      <c r="H290" s="192">
        <v>644087.30000000005</v>
      </c>
    </row>
    <row r="291" spans="2:8" ht="33.6" customHeight="1">
      <c r="B291" s="495"/>
      <c r="C291" s="92"/>
      <c r="D291" s="193"/>
      <c r="E291" s="193"/>
      <c r="F291" s="193"/>
      <c r="G291" s="167" t="s">
        <v>162</v>
      </c>
      <c r="H291" s="192">
        <v>216303.9</v>
      </c>
    </row>
    <row r="292" spans="2:8" ht="31.15" customHeight="1">
      <c r="B292" s="495"/>
      <c r="C292" s="92"/>
      <c r="D292" s="193"/>
      <c r="E292" s="193"/>
      <c r="F292" s="193"/>
      <c r="G292" s="167" t="s">
        <v>163</v>
      </c>
      <c r="H292" s="192">
        <v>47495.5</v>
      </c>
    </row>
    <row r="293" spans="2:8" ht="34.5" customHeight="1">
      <c r="B293" s="495"/>
      <c r="C293" s="92"/>
      <c r="D293" s="193"/>
      <c r="E293" s="193"/>
      <c r="F293" s="193"/>
      <c r="G293" s="167" t="s">
        <v>164</v>
      </c>
      <c r="H293" s="192">
        <v>46129.9</v>
      </c>
    </row>
    <row r="294" spans="2:8" ht="30" customHeight="1">
      <c r="B294" s="495"/>
      <c r="C294" s="92"/>
      <c r="D294" s="193"/>
      <c r="E294" s="193"/>
      <c r="F294" s="193"/>
      <c r="G294" s="167" t="s">
        <v>165</v>
      </c>
      <c r="H294" s="192">
        <v>56284.4</v>
      </c>
    </row>
    <row r="295" spans="2:8" ht="33.6" customHeight="1">
      <c r="B295" s="495"/>
      <c r="C295" s="92"/>
      <c r="D295" s="193"/>
      <c r="E295" s="193"/>
      <c r="F295" s="193"/>
      <c r="G295" s="167" t="s">
        <v>166</v>
      </c>
      <c r="H295" s="192">
        <v>55549.8</v>
      </c>
    </row>
    <row r="296" spans="2:8" ht="30" customHeight="1">
      <c r="B296" s="495"/>
      <c r="C296" s="92"/>
      <c r="D296" s="193"/>
      <c r="E296" s="193"/>
      <c r="F296" s="193"/>
      <c r="G296" s="167" t="s">
        <v>167</v>
      </c>
      <c r="H296" s="192">
        <v>49848.3</v>
      </c>
    </row>
    <row r="297" spans="2:8" ht="30" customHeight="1">
      <c r="B297" s="495"/>
      <c r="C297" s="92"/>
      <c r="D297" s="193"/>
      <c r="E297" s="193"/>
      <c r="F297" s="193"/>
      <c r="G297" s="167" t="s">
        <v>168</v>
      </c>
      <c r="H297" s="192">
        <v>131060.9</v>
      </c>
    </row>
    <row r="298" spans="2:8" ht="30" customHeight="1">
      <c r="B298" s="495"/>
      <c r="C298" s="92"/>
      <c r="D298" s="193"/>
      <c r="E298" s="193"/>
      <c r="F298" s="193"/>
      <c r="G298" s="167" t="s">
        <v>169</v>
      </c>
      <c r="H298" s="192">
        <v>64461.599999999999</v>
      </c>
    </row>
    <row r="299" spans="2:8" ht="30" customHeight="1">
      <c r="B299" s="495"/>
      <c r="C299" s="92"/>
      <c r="D299" s="193"/>
      <c r="E299" s="193"/>
      <c r="F299" s="193"/>
      <c r="G299" s="167" t="s">
        <v>170</v>
      </c>
      <c r="H299" s="192">
        <v>40006.300000000003</v>
      </c>
    </row>
    <row r="300" spans="2:8" ht="30" customHeight="1">
      <c r="B300" s="495"/>
      <c r="C300" s="92"/>
      <c r="D300" s="193"/>
      <c r="E300" s="193"/>
      <c r="F300" s="193"/>
      <c r="G300" s="167" t="s">
        <v>171</v>
      </c>
      <c r="H300" s="192">
        <v>132496.6</v>
      </c>
    </row>
    <row r="301" spans="2:8" ht="32.25" customHeight="1">
      <c r="B301" s="495"/>
      <c r="C301" s="92"/>
      <c r="D301" s="193"/>
      <c r="E301" s="193"/>
      <c r="F301" s="193"/>
      <c r="G301" s="167" t="s">
        <v>172</v>
      </c>
      <c r="H301" s="192">
        <v>38953</v>
      </c>
    </row>
    <row r="302" spans="2:8" s="98" customFormat="1" ht="52.9" customHeight="1">
      <c r="B302" s="495"/>
      <c r="C302" s="102">
        <v>11005</v>
      </c>
      <c r="D302" s="519" t="s">
        <v>173</v>
      </c>
      <c r="E302" s="519"/>
      <c r="F302" s="519"/>
      <c r="G302" s="460" t="s">
        <v>454</v>
      </c>
      <c r="H302" s="77">
        <f t="shared" ref="H302" si="17">H304+H305</f>
        <v>33334.400000000001</v>
      </c>
    </row>
    <row r="303" spans="2:8" s="98" customFormat="1" ht="17.25" customHeight="1">
      <c r="B303" s="495"/>
      <c r="C303" s="102"/>
      <c r="D303" s="151"/>
      <c r="E303" s="555" t="s">
        <v>86</v>
      </c>
      <c r="F303" s="514"/>
      <c r="G303" s="462"/>
      <c r="H303" s="77"/>
    </row>
    <row r="304" spans="2:8" s="98" customFormat="1" ht="45.75" customHeight="1">
      <c r="B304" s="495"/>
      <c r="C304" s="96"/>
      <c r="D304" s="85"/>
      <c r="E304" s="85"/>
      <c r="F304" s="133" t="s">
        <v>174</v>
      </c>
      <c r="G304" s="167" t="s">
        <v>507</v>
      </c>
      <c r="H304" s="192">
        <v>23334.400000000001</v>
      </c>
    </row>
    <row r="305" spans="2:8" s="98" customFormat="1" ht="48.75" customHeight="1">
      <c r="B305" s="495"/>
      <c r="C305" s="113"/>
      <c r="D305" s="153"/>
      <c r="E305" s="153"/>
      <c r="F305" s="194" t="s">
        <v>175</v>
      </c>
      <c r="G305" s="167" t="s">
        <v>757</v>
      </c>
      <c r="H305" s="192">
        <v>10000</v>
      </c>
    </row>
    <row r="306" spans="2:8" s="98" customFormat="1" ht="37.9" customHeight="1">
      <c r="B306" s="495"/>
      <c r="C306" s="92">
        <v>11007</v>
      </c>
      <c r="D306" s="519" t="s">
        <v>758</v>
      </c>
      <c r="E306" s="519"/>
      <c r="F306" s="519"/>
      <c r="G306" s="460" t="s">
        <v>454</v>
      </c>
      <c r="H306" s="178">
        <f>+H307</f>
        <v>36000</v>
      </c>
    </row>
    <row r="307" spans="2:8" s="98" customFormat="1" ht="32.450000000000003" customHeight="1">
      <c r="B307" s="507"/>
      <c r="C307" s="83"/>
      <c r="D307" s="85"/>
      <c r="E307" s="85"/>
      <c r="F307" s="194"/>
      <c r="G307" s="154" t="s">
        <v>97</v>
      </c>
      <c r="H307" s="157">
        <v>36000</v>
      </c>
    </row>
    <row r="308" spans="2:8" s="98" customFormat="1" ht="31.15" customHeight="1">
      <c r="B308" s="103">
        <v>1146</v>
      </c>
      <c r="C308" s="508" t="s">
        <v>81</v>
      </c>
      <c r="D308" s="509"/>
      <c r="E308" s="509"/>
      <c r="F308" s="510"/>
      <c r="G308" s="455"/>
      <c r="H308" s="77">
        <f>H309+H311+H313+H315+H317+H319+H321+H323+H347+H349</f>
        <v>2756460.9814400002</v>
      </c>
    </row>
    <row r="309" spans="2:8" s="98" customFormat="1" ht="42" customHeight="1">
      <c r="B309" s="560"/>
      <c r="C309" s="84">
        <v>11014</v>
      </c>
      <c r="D309" s="506" t="s">
        <v>283</v>
      </c>
      <c r="E309" s="506"/>
      <c r="F309" s="506"/>
      <c r="G309" s="455" t="s">
        <v>508</v>
      </c>
      <c r="H309" s="77">
        <f>H310</f>
        <v>118413.8092</v>
      </c>
    </row>
    <row r="310" spans="2:8" s="98" customFormat="1" ht="28.9" customHeight="1">
      <c r="B310" s="561"/>
      <c r="C310" s="84"/>
      <c r="D310" s="195"/>
      <c r="E310" s="195"/>
      <c r="F310" s="196"/>
      <c r="G310" s="154" t="s">
        <v>592</v>
      </c>
      <c r="H310" s="157">
        <v>118413.8092</v>
      </c>
    </row>
    <row r="311" spans="2:8" s="98" customFormat="1" ht="37.9" customHeight="1">
      <c r="B311" s="561"/>
      <c r="C311" s="84">
        <v>11015</v>
      </c>
      <c r="D311" s="506" t="s">
        <v>284</v>
      </c>
      <c r="E311" s="506"/>
      <c r="F311" s="506"/>
      <c r="G311" s="455" t="s">
        <v>508</v>
      </c>
      <c r="H311" s="77">
        <f>H312</f>
        <v>48000</v>
      </c>
    </row>
    <row r="312" spans="2:8" s="98" customFormat="1" ht="35.450000000000003" customHeight="1">
      <c r="B312" s="561"/>
      <c r="C312" s="84"/>
      <c r="D312" s="195"/>
      <c r="E312" s="195"/>
      <c r="F312" s="196"/>
      <c r="G312" s="154" t="s">
        <v>515</v>
      </c>
      <c r="H312" s="157">
        <v>48000</v>
      </c>
    </row>
    <row r="313" spans="2:8" s="98" customFormat="1" ht="40.15" customHeight="1">
      <c r="B313" s="561"/>
      <c r="C313" s="84">
        <v>11018</v>
      </c>
      <c r="D313" s="506" t="s">
        <v>285</v>
      </c>
      <c r="E313" s="506"/>
      <c r="F313" s="506"/>
      <c r="G313" s="455" t="s">
        <v>508</v>
      </c>
      <c r="H313" s="77">
        <f>H314</f>
        <v>858636.85864000022</v>
      </c>
    </row>
    <row r="314" spans="2:8" s="98" customFormat="1" ht="33" customHeight="1">
      <c r="B314" s="561"/>
      <c r="C314" s="84"/>
      <c r="D314" s="195"/>
      <c r="E314" s="195"/>
      <c r="F314" s="196"/>
      <c r="G314" s="154" t="s">
        <v>516</v>
      </c>
      <c r="H314" s="157">
        <v>858636.85864000022</v>
      </c>
    </row>
    <row r="315" spans="2:8" s="98" customFormat="1" ht="45" customHeight="1">
      <c r="B315" s="561"/>
      <c r="C315" s="84">
        <v>11019</v>
      </c>
      <c r="D315" s="506" t="s">
        <v>286</v>
      </c>
      <c r="E315" s="506"/>
      <c r="F315" s="506"/>
      <c r="G315" s="455" t="s">
        <v>508</v>
      </c>
      <c r="H315" s="77">
        <f>H316</f>
        <v>7701.3</v>
      </c>
    </row>
    <row r="316" spans="2:8" s="98" customFormat="1" ht="37.9" customHeight="1">
      <c r="B316" s="561"/>
      <c r="C316" s="84"/>
      <c r="D316" s="195"/>
      <c r="E316" s="195"/>
      <c r="F316" s="196"/>
      <c r="G316" s="154" t="s">
        <v>567</v>
      </c>
      <c r="H316" s="157">
        <v>7701.3</v>
      </c>
    </row>
    <row r="317" spans="2:8" s="98" customFormat="1" ht="45" customHeight="1">
      <c r="B317" s="561"/>
      <c r="C317" s="84">
        <v>11021</v>
      </c>
      <c r="D317" s="506" t="s">
        <v>601</v>
      </c>
      <c r="E317" s="506"/>
      <c r="F317" s="506"/>
      <c r="G317" s="455" t="s">
        <v>508</v>
      </c>
      <c r="H317" s="77">
        <f>H318</f>
        <v>18800</v>
      </c>
    </row>
    <row r="318" spans="2:8" s="98" customFormat="1" ht="34.15" customHeight="1">
      <c r="B318" s="561"/>
      <c r="C318" s="84"/>
      <c r="D318" s="195"/>
      <c r="E318" s="195"/>
      <c r="F318" s="196"/>
      <c r="G318" s="154" t="s">
        <v>568</v>
      </c>
      <c r="H318" s="157">
        <v>18800</v>
      </c>
    </row>
    <row r="319" spans="2:8" s="98" customFormat="1" ht="36" customHeight="1">
      <c r="B319" s="561"/>
      <c r="C319" s="84">
        <v>11024</v>
      </c>
      <c r="D319" s="506" t="s">
        <v>600</v>
      </c>
      <c r="E319" s="506"/>
      <c r="F319" s="506"/>
      <c r="G319" s="455" t="s">
        <v>508</v>
      </c>
      <c r="H319" s="77">
        <f>H320</f>
        <v>324185.40000000002</v>
      </c>
    </row>
    <row r="320" spans="2:8" s="98" customFormat="1" ht="28.9" customHeight="1">
      <c r="B320" s="561"/>
      <c r="C320" s="84"/>
      <c r="D320" s="195"/>
      <c r="E320" s="195"/>
      <c r="F320" s="196"/>
      <c r="G320" s="154" t="s">
        <v>88</v>
      </c>
      <c r="H320" s="157">
        <v>324185.40000000002</v>
      </c>
    </row>
    <row r="321" spans="2:8" s="98" customFormat="1" ht="32.450000000000003" customHeight="1">
      <c r="B321" s="561"/>
      <c r="C321" s="84">
        <v>11025</v>
      </c>
      <c r="D321" s="506" t="s">
        <v>309</v>
      </c>
      <c r="E321" s="506"/>
      <c r="F321" s="506"/>
      <c r="G321" s="455" t="s">
        <v>508</v>
      </c>
      <c r="H321" s="77">
        <f t="shared" ref="H321" si="18">H322</f>
        <v>550524.51359999995</v>
      </c>
    </row>
    <row r="322" spans="2:8" s="98" customFormat="1" ht="32.450000000000003" customHeight="1">
      <c r="B322" s="561"/>
      <c r="C322" s="84"/>
      <c r="D322" s="156"/>
      <c r="E322" s="461"/>
      <c r="F322" s="461"/>
      <c r="G322" s="154" t="s">
        <v>310</v>
      </c>
      <c r="H322" s="168">
        <v>550524.51359999995</v>
      </c>
    </row>
    <row r="323" spans="2:8" s="98" customFormat="1" ht="54" customHeight="1">
      <c r="B323" s="561"/>
      <c r="C323" s="84">
        <v>12002</v>
      </c>
      <c r="D323" s="516" t="s">
        <v>287</v>
      </c>
      <c r="E323" s="517"/>
      <c r="F323" s="518"/>
      <c r="G323" s="455"/>
      <c r="H323" s="77">
        <f>SUM(H324,H327,H329,H331,H333,H335,H337,H339,H341,H343,H345)</f>
        <v>515775.1</v>
      </c>
    </row>
    <row r="324" spans="2:8" s="98" customFormat="1" ht="31.9" customHeight="1">
      <c r="B324" s="561"/>
      <c r="C324" s="84"/>
      <c r="D324" s="151"/>
      <c r="E324" s="447"/>
      <c r="F324" s="447"/>
      <c r="G324" s="455" t="s">
        <v>508</v>
      </c>
      <c r="H324" s="77">
        <f>H325+H326</f>
        <v>52109.2</v>
      </c>
    </row>
    <row r="325" spans="2:8" s="98" customFormat="1" ht="34.15" customHeight="1">
      <c r="B325" s="561"/>
      <c r="C325" s="84"/>
      <c r="D325" s="151"/>
      <c r="E325" s="447"/>
      <c r="F325" s="447"/>
      <c r="G325" s="154" t="s">
        <v>289</v>
      </c>
      <c r="H325" s="171">
        <v>51309.2</v>
      </c>
    </row>
    <row r="326" spans="2:8" s="98" customFormat="1" ht="30" customHeight="1">
      <c r="B326" s="561"/>
      <c r="C326" s="84"/>
      <c r="D326" s="252"/>
      <c r="E326" s="447"/>
      <c r="F326" s="447"/>
      <c r="G326" s="154" t="s">
        <v>841</v>
      </c>
      <c r="H326" s="171">
        <v>800</v>
      </c>
    </row>
    <row r="327" spans="2:8" s="98" customFormat="1" ht="34.5" customHeight="1">
      <c r="B327" s="561"/>
      <c r="C327" s="84"/>
      <c r="D327" s="151"/>
      <c r="E327" s="447"/>
      <c r="F327" s="447"/>
      <c r="G327" s="455" t="s">
        <v>288</v>
      </c>
      <c r="H327" s="197">
        <f>H328</f>
        <v>38204.9</v>
      </c>
    </row>
    <row r="328" spans="2:8" s="98" customFormat="1" ht="31.9" customHeight="1">
      <c r="B328" s="561"/>
      <c r="C328" s="84"/>
      <c r="D328" s="151"/>
      <c r="E328" s="447"/>
      <c r="F328" s="447"/>
      <c r="G328" s="154" t="s">
        <v>289</v>
      </c>
      <c r="H328" s="171">
        <v>38204.9</v>
      </c>
    </row>
    <row r="329" spans="2:8" s="98" customFormat="1" ht="32.25" customHeight="1">
      <c r="B329" s="561"/>
      <c r="C329" s="84"/>
      <c r="D329" s="151"/>
      <c r="E329" s="447"/>
      <c r="F329" s="447"/>
      <c r="G329" s="455" t="s">
        <v>297</v>
      </c>
      <c r="H329" s="197">
        <f>H330</f>
        <v>78241.399999999994</v>
      </c>
    </row>
    <row r="330" spans="2:8" s="98" customFormat="1" ht="29.45" customHeight="1">
      <c r="B330" s="561"/>
      <c r="C330" s="84"/>
      <c r="D330" s="151"/>
      <c r="E330" s="447"/>
      <c r="F330" s="447"/>
      <c r="G330" s="154" t="s">
        <v>289</v>
      </c>
      <c r="H330" s="171">
        <v>78241.399999999994</v>
      </c>
    </row>
    <row r="331" spans="2:8" s="98" customFormat="1" ht="24" customHeight="1">
      <c r="B331" s="561"/>
      <c r="C331" s="84"/>
      <c r="D331" s="151"/>
      <c r="E331" s="447"/>
      <c r="F331" s="447"/>
      <c r="G331" s="455" t="s">
        <v>298</v>
      </c>
      <c r="H331" s="197">
        <f>H332</f>
        <v>47266.6</v>
      </c>
    </row>
    <row r="332" spans="2:8" s="98" customFormat="1" ht="35.450000000000003" customHeight="1">
      <c r="B332" s="561"/>
      <c r="C332" s="84"/>
      <c r="D332" s="151"/>
      <c r="E332" s="447"/>
      <c r="F332" s="447"/>
      <c r="G332" s="154" t="s">
        <v>289</v>
      </c>
      <c r="H332" s="171">
        <v>47266.6</v>
      </c>
    </row>
    <row r="333" spans="2:8" s="98" customFormat="1" ht="30" customHeight="1">
      <c r="B333" s="561"/>
      <c r="C333" s="84"/>
      <c r="D333" s="151"/>
      <c r="E333" s="447"/>
      <c r="F333" s="447"/>
      <c r="G333" s="455" t="s">
        <v>290</v>
      </c>
      <c r="H333" s="77">
        <f>H334</f>
        <v>29744.1</v>
      </c>
    </row>
    <row r="334" spans="2:8" s="98" customFormat="1" ht="28.9" customHeight="1">
      <c r="B334" s="561"/>
      <c r="C334" s="84"/>
      <c r="D334" s="151"/>
      <c r="E334" s="447"/>
      <c r="F334" s="447"/>
      <c r="G334" s="154" t="s">
        <v>289</v>
      </c>
      <c r="H334" s="171">
        <v>29744.1</v>
      </c>
    </row>
    <row r="335" spans="2:8" s="98" customFormat="1" ht="32.25" customHeight="1">
      <c r="B335" s="561"/>
      <c r="C335" s="84"/>
      <c r="D335" s="151"/>
      <c r="E335" s="447"/>
      <c r="F335" s="447"/>
      <c r="G335" s="455" t="s">
        <v>291</v>
      </c>
      <c r="H335" s="77">
        <f>H336</f>
        <v>69077</v>
      </c>
    </row>
    <row r="336" spans="2:8" s="98" customFormat="1" ht="31.15" customHeight="1">
      <c r="B336" s="561"/>
      <c r="C336" s="84"/>
      <c r="D336" s="151"/>
      <c r="E336" s="447"/>
      <c r="F336" s="447"/>
      <c r="G336" s="154" t="s">
        <v>289</v>
      </c>
      <c r="H336" s="171">
        <v>69077</v>
      </c>
    </row>
    <row r="337" spans="2:8" s="98" customFormat="1" ht="36" customHeight="1">
      <c r="B337" s="561"/>
      <c r="C337" s="84"/>
      <c r="D337" s="151"/>
      <c r="E337" s="447"/>
      <c r="F337" s="447"/>
      <c r="G337" s="455" t="s">
        <v>292</v>
      </c>
      <c r="H337" s="77">
        <f>H338</f>
        <v>42484</v>
      </c>
    </row>
    <row r="338" spans="2:8" s="98" customFormat="1" ht="30" customHeight="1">
      <c r="B338" s="561"/>
      <c r="C338" s="84"/>
      <c r="D338" s="151"/>
      <c r="E338" s="447"/>
      <c r="F338" s="447"/>
      <c r="G338" s="154" t="s">
        <v>289</v>
      </c>
      <c r="H338" s="171">
        <v>42484</v>
      </c>
    </row>
    <row r="339" spans="2:8" s="98" customFormat="1" ht="26.45" customHeight="1">
      <c r="B339" s="561"/>
      <c r="C339" s="84"/>
      <c r="D339" s="151"/>
      <c r="E339" s="447"/>
      <c r="F339" s="447"/>
      <c r="G339" s="455" t="s">
        <v>293</v>
      </c>
      <c r="H339" s="77">
        <f>H340</f>
        <v>52697.599999999999</v>
      </c>
    </row>
    <row r="340" spans="2:8" s="98" customFormat="1" ht="31.15" customHeight="1">
      <c r="B340" s="561"/>
      <c r="C340" s="84"/>
      <c r="D340" s="151"/>
      <c r="E340" s="447"/>
      <c r="F340" s="447"/>
      <c r="G340" s="154" t="s">
        <v>289</v>
      </c>
      <c r="H340" s="171">
        <v>52697.599999999999</v>
      </c>
    </row>
    <row r="341" spans="2:8" s="98" customFormat="1" ht="24" customHeight="1">
      <c r="B341" s="561"/>
      <c r="C341" s="84"/>
      <c r="D341" s="151"/>
      <c r="E341" s="447"/>
      <c r="F341" s="447"/>
      <c r="G341" s="455" t="s">
        <v>294</v>
      </c>
      <c r="H341" s="77">
        <f>H342</f>
        <v>40791.4</v>
      </c>
    </row>
    <row r="342" spans="2:8" s="98" customFormat="1" ht="28.15" customHeight="1">
      <c r="B342" s="561"/>
      <c r="C342" s="84"/>
      <c r="D342" s="151"/>
      <c r="E342" s="447"/>
      <c r="F342" s="447"/>
      <c r="G342" s="154" t="s">
        <v>289</v>
      </c>
      <c r="H342" s="171">
        <v>40791.4</v>
      </c>
    </row>
    <row r="343" spans="2:8" s="98" customFormat="1" ht="24.6" customHeight="1">
      <c r="B343" s="561"/>
      <c r="C343" s="84"/>
      <c r="D343" s="151"/>
      <c r="E343" s="447"/>
      <c r="F343" s="447"/>
      <c r="G343" s="455" t="s">
        <v>295</v>
      </c>
      <c r="H343" s="77">
        <f>H344</f>
        <v>29167.8</v>
      </c>
    </row>
    <row r="344" spans="2:8" s="98" customFormat="1" ht="32.450000000000003" customHeight="1">
      <c r="B344" s="561"/>
      <c r="C344" s="84"/>
      <c r="D344" s="151"/>
      <c r="E344" s="447"/>
      <c r="F344" s="447"/>
      <c r="G344" s="154" t="s">
        <v>289</v>
      </c>
      <c r="H344" s="171">
        <v>29167.8</v>
      </c>
    </row>
    <row r="345" spans="2:8" s="98" customFormat="1" ht="27" customHeight="1">
      <c r="B345" s="561"/>
      <c r="C345" s="84"/>
      <c r="D345" s="195"/>
      <c r="E345" s="195"/>
      <c r="F345" s="195"/>
      <c r="G345" s="455" t="s">
        <v>296</v>
      </c>
      <c r="H345" s="77">
        <f t="shared" ref="H345" si="19">H346</f>
        <v>35991.1</v>
      </c>
    </row>
    <row r="346" spans="2:8" s="98" customFormat="1" ht="35.450000000000003" customHeight="1">
      <c r="B346" s="561"/>
      <c r="C346" s="84"/>
      <c r="D346" s="195"/>
      <c r="E346" s="195"/>
      <c r="F346" s="195"/>
      <c r="G346" s="154" t="s">
        <v>289</v>
      </c>
      <c r="H346" s="198">
        <v>35991.1</v>
      </c>
    </row>
    <row r="347" spans="2:8" s="98" customFormat="1" ht="39" customHeight="1">
      <c r="B347" s="561"/>
      <c r="C347" s="84">
        <v>12008</v>
      </c>
      <c r="D347" s="506" t="s">
        <v>593</v>
      </c>
      <c r="E347" s="506"/>
      <c r="F347" s="506"/>
      <c r="G347" s="455" t="s">
        <v>508</v>
      </c>
      <c r="H347" s="77">
        <f>H348</f>
        <v>77451</v>
      </c>
    </row>
    <row r="348" spans="2:8" s="98" customFormat="1" ht="32.450000000000003" customHeight="1">
      <c r="B348" s="561"/>
      <c r="C348" s="84"/>
      <c r="D348" s="195"/>
      <c r="E348" s="195"/>
      <c r="F348" s="196"/>
      <c r="G348" s="154" t="s">
        <v>97</v>
      </c>
      <c r="H348" s="157">
        <v>77451</v>
      </c>
    </row>
    <row r="349" spans="2:8" s="98" customFormat="1" ht="39.6" customHeight="1">
      <c r="B349" s="561"/>
      <c r="C349" s="255">
        <v>12013</v>
      </c>
      <c r="D349" s="516" t="s">
        <v>839</v>
      </c>
      <c r="E349" s="517"/>
      <c r="F349" s="518"/>
      <c r="G349" s="455" t="s">
        <v>508</v>
      </c>
      <c r="H349" s="77">
        <f>+H350</f>
        <v>236973</v>
      </c>
    </row>
    <row r="350" spans="2:8" s="98" customFormat="1" ht="32.450000000000003" customHeight="1">
      <c r="B350" s="562"/>
      <c r="C350" s="464"/>
      <c r="D350" s="211"/>
      <c r="E350" s="211"/>
      <c r="F350" s="257"/>
      <c r="G350" s="154" t="s">
        <v>842</v>
      </c>
      <c r="H350" s="157">
        <v>236973</v>
      </c>
    </row>
    <row r="351" spans="2:8" s="98" customFormat="1" ht="27.6" customHeight="1">
      <c r="B351" s="146">
        <v>1147</v>
      </c>
      <c r="C351" s="520" t="s">
        <v>445</v>
      </c>
      <c r="D351" s="521"/>
      <c r="E351" s="521"/>
      <c r="F351" s="522"/>
      <c r="G351" s="446"/>
      <c r="H351" s="77">
        <f>H352</f>
        <v>590176.5</v>
      </c>
    </row>
    <row r="352" spans="2:8" s="98" customFormat="1" ht="31.15" customHeight="1">
      <c r="B352" s="511"/>
      <c r="C352" s="92">
        <v>11001</v>
      </c>
      <c r="D352" s="498" t="s">
        <v>446</v>
      </c>
      <c r="E352" s="499"/>
      <c r="F352" s="500"/>
      <c r="G352" s="455" t="s">
        <v>373</v>
      </c>
      <c r="H352" s="77">
        <f t="shared" ref="H352" si="20">H353</f>
        <v>590176.5</v>
      </c>
    </row>
    <row r="353" spans="2:8" s="98" customFormat="1" ht="28.9" customHeight="1">
      <c r="B353" s="513"/>
      <c r="C353" s="92"/>
      <c r="D353" s="151"/>
      <c r="E353" s="447"/>
      <c r="F353" s="447"/>
      <c r="G353" s="154" t="s">
        <v>447</v>
      </c>
      <c r="H353" s="157">
        <v>590176.5</v>
      </c>
    </row>
    <row r="354" spans="2:8" s="98" customFormat="1" ht="33.6" customHeight="1">
      <c r="B354" s="107">
        <v>1148</v>
      </c>
      <c r="C354" s="508" t="s">
        <v>299</v>
      </c>
      <c r="D354" s="509"/>
      <c r="E354" s="509"/>
      <c r="F354" s="510"/>
      <c r="G354" s="229"/>
      <c r="H354" s="77">
        <f>H355+H360+H365+H367+H369+H371+H373</f>
        <v>1585732.1</v>
      </c>
    </row>
    <row r="355" spans="2:8" s="98" customFormat="1" ht="40.15" customHeight="1">
      <c r="B355" s="511"/>
      <c r="C355" s="199">
        <v>11005</v>
      </c>
      <c r="D355" s="516" t="s">
        <v>805</v>
      </c>
      <c r="E355" s="517"/>
      <c r="F355" s="518"/>
      <c r="G355" s="200"/>
      <c r="H355" s="77">
        <f>H356+H358</f>
        <v>335078.40000000002</v>
      </c>
    </row>
    <row r="356" spans="2:8" s="98" customFormat="1" ht="34.15" customHeight="1">
      <c r="B356" s="512"/>
      <c r="C356" s="199"/>
      <c r="D356" s="151"/>
      <c r="E356" s="447"/>
      <c r="F356" s="447"/>
      <c r="G356" s="455" t="s">
        <v>508</v>
      </c>
      <c r="H356" s="77">
        <f>+H357</f>
        <v>321638.40000000002</v>
      </c>
    </row>
    <row r="357" spans="2:8" s="98" customFormat="1" ht="25.9" customHeight="1">
      <c r="B357" s="512"/>
      <c r="C357" s="144"/>
      <c r="D357" s="144"/>
      <c r="E357" s="455"/>
      <c r="F357" s="455"/>
      <c r="G357" s="154" t="s">
        <v>97</v>
      </c>
      <c r="H357" s="157">
        <v>321638.40000000002</v>
      </c>
    </row>
    <row r="358" spans="2:8" s="98" customFormat="1" ht="34.15" customHeight="1">
      <c r="B358" s="512"/>
      <c r="C358" s="144"/>
      <c r="D358" s="144"/>
      <c r="E358" s="455"/>
      <c r="F358" s="455"/>
      <c r="G358" s="455" t="s">
        <v>524</v>
      </c>
      <c r="H358" s="77">
        <f>+H359</f>
        <v>13440</v>
      </c>
    </row>
    <row r="359" spans="2:8" s="98" customFormat="1" ht="31.9" customHeight="1">
      <c r="B359" s="512"/>
      <c r="C359" s="144"/>
      <c r="D359" s="144"/>
      <c r="E359" s="455"/>
      <c r="F359" s="455"/>
      <c r="G359" s="154" t="s">
        <v>97</v>
      </c>
      <c r="H359" s="157">
        <v>13440</v>
      </c>
    </row>
    <row r="360" spans="2:8" s="98" customFormat="1" ht="43.9" customHeight="1">
      <c r="B360" s="512"/>
      <c r="C360" s="199">
        <v>11006</v>
      </c>
      <c r="D360" s="503" t="s">
        <v>300</v>
      </c>
      <c r="E360" s="503"/>
      <c r="F360" s="503"/>
      <c r="G360" s="455" t="s">
        <v>508</v>
      </c>
      <c r="H360" s="77">
        <f>SUM(H361:H364)</f>
        <v>862773.89999999991</v>
      </c>
    </row>
    <row r="361" spans="2:8" s="98" customFormat="1" ht="33" customHeight="1">
      <c r="B361" s="512"/>
      <c r="C361" s="199"/>
      <c r="D361" s="151"/>
      <c r="E361" s="447"/>
      <c r="F361" s="447"/>
      <c r="G361" s="154" t="s">
        <v>589</v>
      </c>
      <c r="H361" s="157">
        <v>310601.5</v>
      </c>
    </row>
    <row r="362" spans="2:8" s="98" customFormat="1" ht="35.25" customHeight="1">
      <c r="B362" s="512"/>
      <c r="C362" s="199"/>
      <c r="D362" s="151"/>
      <c r="E362" s="447"/>
      <c r="F362" s="447"/>
      <c r="G362" s="154" t="s">
        <v>572</v>
      </c>
      <c r="H362" s="157">
        <v>247776.6</v>
      </c>
    </row>
    <row r="363" spans="2:8" s="98" customFormat="1" ht="30.6" customHeight="1">
      <c r="B363" s="512"/>
      <c r="C363" s="199"/>
      <c r="D363" s="151"/>
      <c r="E363" s="447"/>
      <c r="F363" s="447"/>
      <c r="G363" s="154" t="s">
        <v>573</v>
      </c>
      <c r="H363" s="157">
        <v>70590.5</v>
      </c>
    </row>
    <row r="364" spans="2:8" s="98" customFormat="1" ht="31.9" customHeight="1">
      <c r="B364" s="512"/>
      <c r="C364" s="199"/>
      <c r="D364" s="151"/>
      <c r="E364" s="447"/>
      <c r="F364" s="447"/>
      <c r="G364" s="154" t="s">
        <v>804</v>
      </c>
      <c r="H364" s="157">
        <v>233805.3</v>
      </c>
    </row>
    <row r="365" spans="2:8" s="98" customFormat="1" ht="40.5" customHeight="1">
      <c r="B365" s="512"/>
      <c r="C365" s="199">
        <v>11012</v>
      </c>
      <c r="D365" s="503" t="s">
        <v>581</v>
      </c>
      <c r="E365" s="503"/>
      <c r="F365" s="503"/>
      <c r="G365" s="455" t="s">
        <v>508</v>
      </c>
      <c r="H365" s="77">
        <f>H366</f>
        <v>70569.600000000006</v>
      </c>
    </row>
    <row r="366" spans="2:8" s="98" customFormat="1" ht="30" customHeight="1">
      <c r="B366" s="512"/>
      <c r="C366" s="199"/>
      <c r="D366" s="83"/>
      <c r="E366" s="83"/>
      <c r="F366" s="83"/>
      <c r="G366" s="167" t="s">
        <v>834</v>
      </c>
      <c r="H366" s="157">
        <v>70569.600000000006</v>
      </c>
    </row>
    <row r="367" spans="2:8" s="98" customFormat="1" ht="40.5" customHeight="1">
      <c r="B367" s="512"/>
      <c r="C367" s="199">
        <v>11013</v>
      </c>
      <c r="D367" s="503" t="s">
        <v>580</v>
      </c>
      <c r="E367" s="503"/>
      <c r="F367" s="503"/>
      <c r="G367" s="455" t="s">
        <v>508</v>
      </c>
      <c r="H367" s="77">
        <f>H368</f>
        <v>32795</v>
      </c>
    </row>
    <row r="368" spans="2:8" s="98" customFormat="1" ht="27.6" customHeight="1">
      <c r="B368" s="512"/>
      <c r="C368" s="199"/>
      <c r="D368" s="151"/>
      <c r="E368" s="447"/>
      <c r="F368" s="447"/>
      <c r="G368" s="167" t="s">
        <v>199</v>
      </c>
      <c r="H368" s="157">
        <v>32795</v>
      </c>
    </row>
    <row r="369" spans="2:8" s="98" customFormat="1" ht="40.5" customHeight="1">
      <c r="B369" s="512"/>
      <c r="C369" s="199">
        <v>11014</v>
      </c>
      <c r="D369" s="503" t="s">
        <v>806</v>
      </c>
      <c r="E369" s="503"/>
      <c r="F369" s="503"/>
      <c r="G369" s="455" t="s">
        <v>508</v>
      </c>
      <c r="H369" s="77">
        <f>H370</f>
        <v>29904.1</v>
      </c>
    </row>
    <row r="370" spans="2:8" s="98" customFormat="1" ht="36" customHeight="1">
      <c r="B370" s="512"/>
      <c r="C370" s="199"/>
      <c r="D370" s="83"/>
      <c r="E370" s="83"/>
      <c r="F370" s="83"/>
      <c r="G370" s="167" t="s">
        <v>807</v>
      </c>
      <c r="H370" s="157">
        <v>29904.1</v>
      </c>
    </row>
    <row r="371" spans="2:8" s="98" customFormat="1" ht="33.6" customHeight="1">
      <c r="B371" s="512"/>
      <c r="C371" s="199">
        <v>11015</v>
      </c>
      <c r="D371" s="503" t="s">
        <v>598</v>
      </c>
      <c r="E371" s="503"/>
      <c r="F371" s="503"/>
      <c r="G371" s="455" t="s">
        <v>508</v>
      </c>
      <c r="H371" s="77">
        <f>H372</f>
        <v>70611.100000000006</v>
      </c>
    </row>
    <row r="372" spans="2:8" s="98" customFormat="1" ht="33.6" customHeight="1">
      <c r="B372" s="512"/>
      <c r="C372" s="199"/>
      <c r="D372" s="83"/>
      <c r="E372" s="83"/>
      <c r="F372" s="83"/>
      <c r="G372" s="167" t="s">
        <v>515</v>
      </c>
      <c r="H372" s="157">
        <v>70611.100000000006</v>
      </c>
    </row>
    <row r="373" spans="2:8" s="98" customFormat="1" ht="60" customHeight="1">
      <c r="B373" s="512"/>
      <c r="C373" s="199">
        <v>11016</v>
      </c>
      <c r="D373" s="503" t="s">
        <v>582</v>
      </c>
      <c r="E373" s="503"/>
      <c r="F373" s="503"/>
      <c r="G373" s="455" t="s">
        <v>508</v>
      </c>
      <c r="H373" s="77">
        <f>H374</f>
        <v>184000</v>
      </c>
    </row>
    <row r="374" spans="2:8" s="98" customFormat="1" ht="27" customHeight="1">
      <c r="B374" s="513"/>
      <c r="C374" s="199"/>
      <c r="D374" s="83"/>
      <c r="E374" s="83"/>
      <c r="F374" s="83"/>
      <c r="G374" s="167" t="s">
        <v>517</v>
      </c>
      <c r="H374" s="157">
        <v>184000</v>
      </c>
    </row>
    <row r="375" spans="2:8" s="98" customFormat="1" ht="33.6" customHeight="1">
      <c r="B375" s="148">
        <v>1162</v>
      </c>
      <c r="C375" s="563" t="s">
        <v>90</v>
      </c>
      <c r="D375" s="564"/>
      <c r="E375" s="564"/>
      <c r="F375" s="565"/>
      <c r="G375" s="201"/>
      <c r="H375" s="77">
        <f>H376+H378</f>
        <v>314982.5</v>
      </c>
    </row>
    <row r="376" spans="2:8" s="98" customFormat="1" ht="33" customHeight="1">
      <c r="B376" s="566"/>
      <c r="C376" s="92">
        <v>11012</v>
      </c>
      <c r="D376" s="498" t="s">
        <v>301</v>
      </c>
      <c r="E376" s="499"/>
      <c r="F376" s="500"/>
      <c r="G376" s="455" t="s">
        <v>622</v>
      </c>
      <c r="H376" s="77">
        <f t="shared" ref="H376" si="21">H377</f>
        <v>149826.29999999999</v>
      </c>
    </row>
    <row r="377" spans="2:8" s="98" customFormat="1" ht="29.45" customHeight="1">
      <c r="B377" s="567"/>
      <c r="C377" s="92"/>
      <c r="D377" s="185"/>
      <c r="E377" s="133"/>
      <c r="F377" s="202"/>
      <c r="G377" s="173" t="s">
        <v>302</v>
      </c>
      <c r="H377" s="157">
        <f>147107.5+2718.8</f>
        <v>149826.29999999999</v>
      </c>
    </row>
    <row r="378" spans="2:8" s="98" customFormat="1" ht="30.6" customHeight="1">
      <c r="B378" s="567"/>
      <c r="C378" s="92">
        <v>11013</v>
      </c>
      <c r="D378" s="519" t="s">
        <v>303</v>
      </c>
      <c r="E378" s="519"/>
      <c r="F378" s="519"/>
      <c r="G378" s="455" t="s">
        <v>549</v>
      </c>
      <c r="H378" s="77">
        <f t="shared" ref="H378" si="22">H379</f>
        <v>165156.19999999998</v>
      </c>
    </row>
    <row r="379" spans="2:8" s="98" customFormat="1" ht="31.9" customHeight="1">
      <c r="B379" s="568"/>
      <c r="C379" s="92"/>
      <c r="D379" s="185"/>
      <c r="E379" s="133"/>
      <c r="F379" s="203"/>
      <c r="G379" s="204" t="s">
        <v>304</v>
      </c>
      <c r="H379" s="157">
        <f>160370.4+4785.8</f>
        <v>165156.19999999998</v>
      </c>
    </row>
    <row r="380" spans="2:8" s="98" customFormat="1" ht="23.25" customHeight="1">
      <c r="B380" s="107">
        <v>1163</v>
      </c>
      <c r="C380" s="508" t="s">
        <v>281</v>
      </c>
      <c r="D380" s="509"/>
      <c r="E380" s="509"/>
      <c r="F380" s="510"/>
      <c r="G380" s="229"/>
      <c r="H380" s="77">
        <f>H381+H383+H385+H387+H389</f>
        <v>132115.9</v>
      </c>
    </row>
    <row r="381" spans="2:8" s="98" customFormat="1" ht="49.15" customHeight="1">
      <c r="B381" s="490"/>
      <c r="C381" s="102">
        <v>11017</v>
      </c>
      <c r="D381" s="516" t="s">
        <v>808</v>
      </c>
      <c r="E381" s="517"/>
      <c r="F381" s="518"/>
      <c r="G381" s="460" t="s">
        <v>508</v>
      </c>
      <c r="H381" s="77">
        <f>H382</f>
        <v>19350</v>
      </c>
    </row>
    <row r="382" spans="2:8" s="98" customFormat="1" ht="28.9" customHeight="1">
      <c r="B382" s="491"/>
      <c r="C382" s="102"/>
      <c r="D382" s="96"/>
      <c r="E382" s="83"/>
      <c r="F382" s="83"/>
      <c r="G382" s="154" t="s">
        <v>1110</v>
      </c>
      <c r="H382" s="157">
        <v>19350</v>
      </c>
    </row>
    <row r="383" spans="2:8" s="98" customFormat="1" ht="53.45" customHeight="1">
      <c r="B383" s="491"/>
      <c r="C383" s="102">
        <v>11018</v>
      </c>
      <c r="D383" s="516" t="s">
        <v>820</v>
      </c>
      <c r="E383" s="517"/>
      <c r="F383" s="518"/>
      <c r="G383" s="460" t="s">
        <v>508</v>
      </c>
      <c r="H383" s="77">
        <f>H384</f>
        <v>25724.3</v>
      </c>
    </row>
    <row r="384" spans="2:8" s="98" customFormat="1" ht="30.6" customHeight="1">
      <c r="B384" s="491"/>
      <c r="C384" s="102"/>
      <c r="D384" s="96"/>
      <c r="E384" s="83"/>
      <c r="F384" s="83"/>
      <c r="G384" s="154" t="s">
        <v>97</v>
      </c>
      <c r="H384" s="157">
        <v>25724.3</v>
      </c>
    </row>
    <row r="385" spans="2:9" s="98" customFormat="1" ht="53.25" customHeight="1">
      <c r="B385" s="491"/>
      <c r="C385" s="102">
        <v>11019</v>
      </c>
      <c r="D385" s="516" t="s">
        <v>821</v>
      </c>
      <c r="E385" s="517"/>
      <c r="F385" s="518"/>
      <c r="G385" s="460" t="s">
        <v>508</v>
      </c>
      <c r="H385" s="77">
        <f>H386</f>
        <v>41690.300000000003</v>
      </c>
    </row>
    <row r="386" spans="2:9" s="98" customFormat="1" ht="30" customHeight="1">
      <c r="B386" s="491"/>
      <c r="C386" s="102"/>
      <c r="D386" s="96"/>
      <c r="E386" s="83"/>
      <c r="F386" s="83"/>
      <c r="G386" s="154" t="s">
        <v>97</v>
      </c>
      <c r="H386" s="157">
        <v>41690.300000000003</v>
      </c>
    </row>
    <row r="387" spans="2:9" s="98" customFormat="1" ht="45" customHeight="1">
      <c r="B387" s="491"/>
      <c r="C387" s="102">
        <v>11020</v>
      </c>
      <c r="D387" s="516" t="s">
        <v>830</v>
      </c>
      <c r="E387" s="517"/>
      <c r="F387" s="518"/>
      <c r="G387" s="460" t="s">
        <v>508</v>
      </c>
      <c r="H387" s="77">
        <f>H388</f>
        <v>20155.2</v>
      </c>
    </row>
    <row r="388" spans="2:9" s="98" customFormat="1" ht="33.6" customHeight="1">
      <c r="B388" s="491"/>
      <c r="C388" s="102"/>
      <c r="D388" s="96"/>
      <c r="E388" s="83"/>
      <c r="F388" s="83"/>
      <c r="G388" s="154" t="s">
        <v>97</v>
      </c>
      <c r="H388" s="157">
        <v>20155.2</v>
      </c>
    </row>
    <row r="389" spans="2:9" s="98" customFormat="1" ht="44.45" customHeight="1">
      <c r="B389" s="491"/>
      <c r="C389" s="102">
        <v>11021</v>
      </c>
      <c r="D389" s="516" t="s">
        <v>831</v>
      </c>
      <c r="E389" s="517"/>
      <c r="F389" s="518"/>
      <c r="G389" s="460" t="s">
        <v>508</v>
      </c>
      <c r="H389" s="77">
        <f>H390</f>
        <v>25196.1</v>
      </c>
    </row>
    <row r="390" spans="2:9" s="98" customFormat="1" ht="31.15" customHeight="1">
      <c r="B390" s="492"/>
      <c r="C390" s="102"/>
      <c r="D390" s="96"/>
      <c r="E390" s="83"/>
      <c r="F390" s="83"/>
      <c r="G390" s="154" t="s">
        <v>97</v>
      </c>
      <c r="H390" s="157">
        <v>25196.1</v>
      </c>
    </row>
    <row r="391" spans="2:9" s="98" customFormat="1" ht="27" customHeight="1">
      <c r="B391" s="107">
        <v>1168</v>
      </c>
      <c r="C391" s="572" t="s">
        <v>176</v>
      </c>
      <c r="D391" s="573"/>
      <c r="E391" s="573"/>
      <c r="F391" s="574"/>
      <c r="G391" s="226"/>
      <c r="H391" s="77">
        <f>H392+H394+H396+H415+H430+H470+H472</f>
        <v>8799742.7000000011</v>
      </c>
    </row>
    <row r="392" spans="2:9" s="98" customFormat="1" ht="40.15" customHeight="1">
      <c r="B392" s="543"/>
      <c r="C392" s="158">
        <v>11001</v>
      </c>
      <c r="D392" s="498" t="s">
        <v>177</v>
      </c>
      <c r="E392" s="499"/>
      <c r="F392" s="500"/>
      <c r="G392" s="460" t="s">
        <v>508</v>
      </c>
      <c r="H392" s="77">
        <f>H393</f>
        <v>1439533.1</v>
      </c>
    </row>
    <row r="393" spans="2:9" s="98" customFormat="1" ht="34.9" customHeight="1">
      <c r="B393" s="544"/>
      <c r="C393" s="92"/>
      <c r="D393" s="185"/>
      <c r="E393" s="463"/>
      <c r="F393" s="205"/>
      <c r="G393" s="167" t="s">
        <v>178</v>
      </c>
      <c r="H393" s="157">
        <v>1439533.1</v>
      </c>
    </row>
    <row r="394" spans="2:9" s="98" customFormat="1" ht="41.45" customHeight="1">
      <c r="B394" s="544"/>
      <c r="C394" s="158">
        <v>11002</v>
      </c>
      <c r="D394" s="498" t="s">
        <v>179</v>
      </c>
      <c r="E394" s="499"/>
      <c r="F394" s="500"/>
      <c r="G394" s="460" t="s">
        <v>508</v>
      </c>
      <c r="H394" s="77">
        <f>H395</f>
        <v>349292.4</v>
      </c>
    </row>
    <row r="395" spans="2:9" s="98" customFormat="1" ht="35.450000000000003" customHeight="1">
      <c r="B395" s="544"/>
      <c r="C395" s="92"/>
      <c r="D395" s="185"/>
      <c r="E395" s="463"/>
      <c r="F395" s="205"/>
      <c r="G395" s="167" t="s">
        <v>180</v>
      </c>
      <c r="H395" s="157">
        <v>349292.4</v>
      </c>
    </row>
    <row r="396" spans="2:9" s="98" customFormat="1" ht="31.5" customHeight="1">
      <c r="B396" s="544"/>
      <c r="C396" s="109">
        <v>11003</v>
      </c>
      <c r="D396" s="516" t="s">
        <v>181</v>
      </c>
      <c r="E396" s="517"/>
      <c r="F396" s="518"/>
      <c r="G396" s="222"/>
      <c r="H396" s="77">
        <f>H397+H411+H413</f>
        <v>1924981.4000000001</v>
      </c>
      <c r="I396" s="106"/>
    </row>
    <row r="397" spans="2:9" s="98" customFormat="1" ht="30.6" customHeight="1">
      <c r="B397" s="544"/>
      <c r="C397" s="102"/>
      <c r="D397" s="97"/>
      <c r="E397" s="463"/>
      <c r="F397" s="205"/>
      <c r="G397" s="455" t="s">
        <v>508</v>
      </c>
      <c r="H397" s="77">
        <f>H398+H399+H400+H401+H402+H403+H404+H405+H406+H407+H408+H409+H410</f>
        <v>1784733</v>
      </c>
    </row>
    <row r="398" spans="2:9" s="98" customFormat="1" ht="33.75" customHeight="1">
      <c r="B398" s="544"/>
      <c r="C398" s="96"/>
      <c r="D398" s="97"/>
      <c r="E398" s="463"/>
      <c r="F398" s="463"/>
      <c r="G398" s="167" t="s">
        <v>182</v>
      </c>
      <c r="H398" s="157">
        <f>391572.4-24062.4+98554.1</f>
        <v>466064.1</v>
      </c>
    </row>
    <row r="399" spans="2:9" s="98" customFormat="1" ht="31.15" customHeight="1">
      <c r="B399" s="544"/>
      <c r="C399" s="96"/>
      <c r="D399" s="97"/>
      <c r="E399" s="463"/>
      <c r="F399" s="463"/>
      <c r="G399" s="167" t="s">
        <v>183</v>
      </c>
      <c r="H399" s="157">
        <f>238151.8+17306-17306</f>
        <v>238151.8</v>
      </c>
    </row>
    <row r="400" spans="2:9" s="98" customFormat="1" ht="30.6" customHeight="1">
      <c r="B400" s="544"/>
      <c r="C400" s="96"/>
      <c r="D400" s="97"/>
      <c r="E400" s="463"/>
      <c r="F400" s="463"/>
      <c r="G400" s="167" t="s">
        <v>184</v>
      </c>
      <c r="H400" s="157">
        <v>196148.3</v>
      </c>
    </row>
    <row r="401" spans="2:8" s="98" customFormat="1" ht="31.15" customHeight="1">
      <c r="B401" s="544"/>
      <c r="C401" s="96"/>
      <c r="D401" s="97"/>
      <c r="E401" s="463"/>
      <c r="F401" s="463"/>
      <c r="G401" s="167" t="s">
        <v>185</v>
      </c>
      <c r="H401" s="157">
        <f>158588.9-11772</f>
        <v>146816.9</v>
      </c>
    </row>
    <row r="402" spans="2:8" s="98" customFormat="1" ht="27.6" customHeight="1">
      <c r="B402" s="544"/>
      <c r="C402" s="96"/>
      <c r="D402" s="97"/>
      <c r="E402" s="463"/>
      <c r="F402" s="463"/>
      <c r="G402" s="167" t="s">
        <v>186</v>
      </c>
      <c r="H402" s="157">
        <v>166444.20000000001</v>
      </c>
    </row>
    <row r="403" spans="2:8" s="98" customFormat="1" ht="31.9" customHeight="1">
      <c r="B403" s="544"/>
      <c r="C403" s="96"/>
      <c r="D403" s="97"/>
      <c r="E403" s="463"/>
      <c r="F403" s="463"/>
      <c r="G403" s="167" t="s">
        <v>187</v>
      </c>
      <c r="H403" s="157">
        <v>97748.7</v>
      </c>
    </row>
    <row r="404" spans="2:8" s="98" customFormat="1" ht="30" customHeight="1">
      <c r="B404" s="544"/>
      <c r="C404" s="96"/>
      <c r="D404" s="97"/>
      <c r="E404" s="463"/>
      <c r="F404" s="463"/>
      <c r="G404" s="167" t="s">
        <v>188</v>
      </c>
      <c r="H404" s="157">
        <f>95727.2-0.2</f>
        <v>95727</v>
      </c>
    </row>
    <row r="405" spans="2:8" s="98" customFormat="1" ht="30.6" customHeight="1">
      <c r="B405" s="544"/>
      <c r="C405" s="96"/>
      <c r="D405" s="97"/>
      <c r="E405" s="463"/>
      <c r="F405" s="463"/>
      <c r="G405" s="167" t="s">
        <v>189</v>
      </c>
      <c r="H405" s="157">
        <f>113418.4-30804.5</f>
        <v>82613.899999999994</v>
      </c>
    </row>
    <row r="406" spans="2:8" s="98" customFormat="1" ht="28.9" customHeight="1">
      <c r="B406" s="544"/>
      <c r="C406" s="96"/>
      <c r="D406" s="97"/>
      <c r="E406" s="463"/>
      <c r="F406" s="463"/>
      <c r="G406" s="167" t="s">
        <v>190</v>
      </c>
      <c r="H406" s="157">
        <v>75287.199999999997</v>
      </c>
    </row>
    <row r="407" spans="2:8" s="98" customFormat="1" ht="31.9" customHeight="1">
      <c r="B407" s="544"/>
      <c r="C407" s="96"/>
      <c r="D407" s="97"/>
      <c r="E407" s="463"/>
      <c r="F407" s="463"/>
      <c r="G407" s="167" t="s">
        <v>191</v>
      </c>
      <c r="H407" s="157">
        <f>70525.7-1526.4</f>
        <v>68999.3</v>
      </c>
    </row>
    <row r="408" spans="2:8" s="98" customFormat="1" ht="33" customHeight="1">
      <c r="B408" s="544"/>
      <c r="C408" s="96"/>
      <c r="D408" s="97"/>
      <c r="E408" s="463"/>
      <c r="F408" s="463"/>
      <c r="G408" s="167" t="s">
        <v>192</v>
      </c>
      <c r="H408" s="157">
        <f>54769.3-3052.8</f>
        <v>51716.5</v>
      </c>
    </row>
    <row r="409" spans="2:8" s="98" customFormat="1" ht="30.6" customHeight="1">
      <c r="B409" s="544"/>
      <c r="C409" s="96"/>
      <c r="D409" s="97"/>
      <c r="E409" s="463"/>
      <c r="F409" s="463"/>
      <c r="G409" s="167" t="s">
        <v>193</v>
      </c>
      <c r="H409" s="157">
        <v>65137.599999999999</v>
      </c>
    </row>
    <row r="410" spans="2:8" s="98" customFormat="1" ht="31.15" customHeight="1">
      <c r="B410" s="544"/>
      <c r="C410" s="96"/>
      <c r="D410" s="97"/>
      <c r="E410" s="463"/>
      <c r="F410" s="463"/>
      <c r="G410" s="167" t="s">
        <v>194</v>
      </c>
      <c r="H410" s="157">
        <v>33877.5</v>
      </c>
    </row>
    <row r="411" spans="2:8" s="98" customFormat="1" ht="38.25" customHeight="1">
      <c r="B411" s="544"/>
      <c r="C411" s="96"/>
      <c r="D411" s="97"/>
      <c r="E411" s="463"/>
      <c r="F411" s="463"/>
      <c r="G411" s="462" t="s">
        <v>142</v>
      </c>
      <c r="H411" s="77">
        <f>H412</f>
        <v>56472.800000000003</v>
      </c>
    </row>
    <row r="412" spans="2:8" s="98" customFormat="1" ht="31.15" customHeight="1">
      <c r="B412" s="544"/>
      <c r="C412" s="96"/>
      <c r="D412" s="97"/>
      <c r="E412" s="463"/>
      <c r="F412" s="463"/>
      <c r="G412" s="167" t="s">
        <v>195</v>
      </c>
      <c r="H412" s="157">
        <v>56472.800000000003</v>
      </c>
    </row>
    <row r="413" spans="2:8" s="98" customFormat="1" ht="27" customHeight="1">
      <c r="B413" s="544"/>
      <c r="C413" s="96"/>
      <c r="D413" s="97"/>
      <c r="E413" s="463"/>
      <c r="F413" s="463"/>
      <c r="G413" s="462" t="s">
        <v>149</v>
      </c>
      <c r="H413" s="77">
        <f>H414</f>
        <v>83775.600000000006</v>
      </c>
    </row>
    <row r="414" spans="2:8" s="98" customFormat="1" ht="34.5" customHeight="1">
      <c r="B414" s="544"/>
      <c r="C414" s="96"/>
      <c r="D414" s="97"/>
      <c r="E414" s="463"/>
      <c r="F414" s="463"/>
      <c r="G414" s="167" t="s">
        <v>196</v>
      </c>
      <c r="H414" s="157">
        <v>83775.600000000006</v>
      </c>
    </row>
    <row r="415" spans="2:8" s="98" customFormat="1" ht="35.25" customHeight="1">
      <c r="B415" s="544"/>
      <c r="C415" s="102">
        <v>11004</v>
      </c>
      <c r="D415" s="516" t="s">
        <v>197</v>
      </c>
      <c r="E415" s="517"/>
      <c r="F415" s="518"/>
      <c r="G415" s="206"/>
      <c r="H415" s="77">
        <f>H416+H427</f>
        <v>2945894.1000000006</v>
      </c>
    </row>
    <row r="416" spans="2:8" s="98" customFormat="1" ht="35.25" customHeight="1">
      <c r="B416" s="544"/>
      <c r="C416" s="102"/>
      <c r="D416" s="97"/>
      <c r="E416" s="463"/>
      <c r="F416" s="205"/>
      <c r="G416" s="455" t="s">
        <v>508</v>
      </c>
      <c r="H416" s="77">
        <f>H417+H418+H419+H420+H421+H422+H423+H424+H425+H426</f>
        <v>2770649.5000000005</v>
      </c>
    </row>
    <row r="417" spans="2:8" s="98" customFormat="1" ht="27" customHeight="1">
      <c r="B417" s="544"/>
      <c r="C417" s="96"/>
      <c r="D417" s="97"/>
      <c r="E417" s="463"/>
      <c r="F417" s="463"/>
      <c r="G417" s="136" t="s">
        <v>198</v>
      </c>
      <c r="H417" s="192">
        <f>902520.3-7824</f>
        <v>894696.3</v>
      </c>
    </row>
    <row r="418" spans="2:8" s="98" customFormat="1" ht="28.15" customHeight="1">
      <c r="B418" s="544"/>
      <c r="C418" s="96"/>
      <c r="D418" s="97"/>
      <c r="E418" s="463"/>
      <c r="F418" s="463"/>
      <c r="G418" s="136" t="s">
        <v>199</v>
      </c>
      <c r="H418" s="192">
        <f>533368.2-7272</f>
        <v>526096.19999999995</v>
      </c>
    </row>
    <row r="419" spans="2:8" s="98" customFormat="1" ht="29.45" customHeight="1">
      <c r="B419" s="544"/>
      <c r="C419" s="96"/>
      <c r="D419" s="97"/>
      <c r="E419" s="463"/>
      <c r="F419" s="463"/>
      <c r="G419" s="136" t="s">
        <v>200</v>
      </c>
      <c r="H419" s="192">
        <f>579945.3-2160</f>
        <v>577785.30000000005</v>
      </c>
    </row>
    <row r="420" spans="2:8" s="98" customFormat="1" ht="30" customHeight="1">
      <c r="B420" s="544"/>
      <c r="C420" s="96"/>
      <c r="D420" s="97"/>
      <c r="E420" s="463"/>
      <c r="F420" s="463"/>
      <c r="G420" s="136" t="s">
        <v>201</v>
      </c>
      <c r="H420" s="192">
        <f>268921.2-1872</f>
        <v>267049.2</v>
      </c>
    </row>
    <row r="421" spans="2:8" s="98" customFormat="1" ht="25.15" customHeight="1">
      <c r="B421" s="544"/>
      <c r="C421" s="96"/>
      <c r="D421" s="97"/>
      <c r="E421" s="463"/>
      <c r="F421" s="463"/>
      <c r="G421" s="136" t="s">
        <v>202</v>
      </c>
      <c r="H421" s="192">
        <v>148867</v>
      </c>
    </row>
    <row r="422" spans="2:8" s="98" customFormat="1" ht="30.75" customHeight="1">
      <c r="B422" s="544"/>
      <c r="C422" s="96"/>
      <c r="D422" s="97"/>
      <c r="E422" s="463"/>
      <c r="F422" s="463"/>
      <c r="G422" s="136" t="s">
        <v>203</v>
      </c>
      <c r="H422" s="192">
        <v>102825.60000000001</v>
      </c>
    </row>
    <row r="423" spans="2:8" s="98" customFormat="1" ht="31.9" customHeight="1">
      <c r="B423" s="544"/>
      <c r="C423" s="96"/>
      <c r="D423" s="97"/>
      <c r="E423" s="463"/>
      <c r="F423" s="463"/>
      <c r="G423" s="136" t="s">
        <v>204</v>
      </c>
      <c r="H423" s="192">
        <v>81106.2</v>
      </c>
    </row>
    <row r="424" spans="2:8" s="98" customFormat="1" ht="31.15" customHeight="1">
      <c r="B424" s="544"/>
      <c r="C424" s="96"/>
      <c r="D424" s="97"/>
      <c r="E424" s="463"/>
      <c r="F424" s="463"/>
      <c r="G424" s="136" t="s">
        <v>205</v>
      </c>
      <c r="H424" s="192">
        <v>75461.600000000006</v>
      </c>
    </row>
    <row r="425" spans="2:8" s="98" customFormat="1" ht="30.6" customHeight="1">
      <c r="B425" s="544"/>
      <c r="C425" s="96"/>
      <c r="D425" s="97"/>
      <c r="E425" s="463"/>
      <c r="F425" s="463"/>
      <c r="G425" s="136" t="s">
        <v>206</v>
      </c>
      <c r="H425" s="192">
        <v>69602.899999999994</v>
      </c>
    </row>
    <row r="426" spans="2:8" s="98" customFormat="1" ht="26.45" customHeight="1">
      <c r="B426" s="544"/>
      <c r="C426" s="96"/>
      <c r="D426" s="97"/>
      <c r="E426" s="463"/>
      <c r="F426" s="463"/>
      <c r="G426" s="136" t="s">
        <v>207</v>
      </c>
      <c r="H426" s="192">
        <v>27159.200000000001</v>
      </c>
    </row>
    <row r="427" spans="2:8" s="98" customFormat="1" ht="22.5" customHeight="1">
      <c r="B427" s="544"/>
      <c r="C427" s="96"/>
      <c r="D427" s="97"/>
      <c r="E427" s="463"/>
      <c r="F427" s="463"/>
      <c r="G427" s="207" t="s">
        <v>146</v>
      </c>
      <c r="H427" s="77">
        <f t="shared" ref="H427" si="23">H428+H429</f>
        <v>175244.6</v>
      </c>
    </row>
    <row r="428" spans="2:8" s="98" customFormat="1" ht="26.45" customHeight="1">
      <c r="B428" s="544"/>
      <c r="C428" s="96"/>
      <c r="D428" s="97"/>
      <c r="E428" s="463"/>
      <c r="F428" s="463"/>
      <c r="G428" s="136" t="s">
        <v>208</v>
      </c>
      <c r="H428" s="192">
        <v>101142</v>
      </c>
    </row>
    <row r="429" spans="2:8" s="98" customFormat="1" ht="33" customHeight="1">
      <c r="B429" s="544"/>
      <c r="C429" s="96"/>
      <c r="D429" s="97"/>
      <c r="E429" s="463"/>
      <c r="F429" s="463"/>
      <c r="G429" s="136" t="s">
        <v>209</v>
      </c>
      <c r="H429" s="192">
        <v>74102.600000000006</v>
      </c>
    </row>
    <row r="430" spans="2:8" s="98" customFormat="1" ht="36.6" customHeight="1">
      <c r="B430" s="544"/>
      <c r="C430" s="104">
        <v>11005</v>
      </c>
      <c r="D430" s="516" t="s">
        <v>210</v>
      </c>
      <c r="E430" s="517"/>
      <c r="F430" s="518"/>
      <c r="G430" s="455" t="s">
        <v>508</v>
      </c>
      <c r="H430" s="77">
        <f>H432+H435+H439+H443+H446+H455+H456+H457+H458+H463+H465+H466</f>
        <v>1568000</v>
      </c>
    </row>
    <row r="431" spans="2:8" s="98" customFormat="1" ht="15.6" customHeight="1">
      <c r="B431" s="544"/>
      <c r="C431" s="104"/>
      <c r="D431" s="112"/>
      <c r="E431" s="555" t="s">
        <v>211</v>
      </c>
      <c r="F431" s="514"/>
      <c r="G431" s="455"/>
      <c r="H431" s="168"/>
    </row>
    <row r="432" spans="2:8" s="98" customFormat="1" ht="27" customHeight="1">
      <c r="B432" s="544"/>
      <c r="C432" s="96"/>
      <c r="D432" s="97"/>
      <c r="E432" s="463"/>
      <c r="F432" s="457" t="s">
        <v>212</v>
      </c>
      <c r="G432" s="456"/>
      <c r="H432" s="178">
        <f>H433+H434</f>
        <v>111000</v>
      </c>
    </row>
    <row r="433" spans="2:8" s="98" customFormat="1" ht="30" customHeight="1">
      <c r="B433" s="544"/>
      <c r="C433" s="96"/>
      <c r="D433" s="97"/>
      <c r="E433" s="463"/>
      <c r="F433" s="134" t="s">
        <v>759</v>
      </c>
      <c r="G433" s="154" t="s">
        <v>97</v>
      </c>
      <c r="H433" s="192">
        <v>90000</v>
      </c>
    </row>
    <row r="434" spans="2:8" s="98" customFormat="1" ht="153" customHeight="1">
      <c r="B434" s="544"/>
      <c r="C434" s="96"/>
      <c r="D434" s="97"/>
      <c r="E434" s="463"/>
      <c r="F434" s="134" t="s">
        <v>509</v>
      </c>
      <c r="G434" s="208" t="s">
        <v>760</v>
      </c>
      <c r="H434" s="192">
        <v>21000</v>
      </c>
    </row>
    <row r="435" spans="2:8" s="98" customFormat="1" ht="28.5" customHeight="1">
      <c r="B435" s="544"/>
      <c r="C435" s="96"/>
      <c r="D435" s="97"/>
      <c r="E435" s="463"/>
      <c r="F435" s="451" t="s">
        <v>213</v>
      </c>
      <c r="G435" s="448"/>
      <c r="H435" s="178">
        <f>H436+H437+H438</f>
        <v>255500</v>
      </c>
    </row>
    <row r="436" spans="2:8" s="98" customFormat="1" ht="31.9" customHeight="1">
      <c r="B436" s="544"/>
      <c r="C436" s="96"/>
      <c r="D436" s="97"/>
      <c r="E436" s="463"/>
      <c r="F436" s="424" t="s">
        <v>761</v>
      </c>
      <c r="G436" s="167" t="s">
        <v>97</v>
      </c>
      <c r="H436" s="192">
        <v>206000</v>
      </c>
    </row>
    <row r="437" spans="2:8" s="98" customFormat="1" ht="26.45" customHeight="1">
      <c r="B437" s="544"/>
      <c r="C437" s="96"/>
      <c r="D437" s="128"/>
      <c r="E437" s="463"/>
      <c r="F437" s="424" t="s">
        <v>762</v>
      </c>
      <c r="G437" s="167" t="s">
        <v>134</v>
      </c>
      <c r="H437" s="192">
        <v>10000</v>
      </c>
    </row>
    <row r="438" spans="2:8" s="98" customFormat="1" ht="94.15" customHeight="1">
      <c r="B438" s="544"/>
      <c r="C438" s="96"/>
      <c r="D438" s="97"/>
      <c r="E438" s="463"/>
      <c r="F438" s="133" t="s">
        <v>510</v>
      </c>
      <c r="G438" s="209" t="s">
        <v>763</v>
      </c>
      <c r="H438" s="192">
        <v>39500</v>
      </c>
    </row>
    <row r="439" spans="2:8" s="98" customFormat="1" ht="26.25" customHeight="1">
      <c r="B439" s="544"/>
      <c r="C439" s="96"/>
      <c r="D439" s="97"/>
      <c r="E439" s="463"/>
      <c r="F439" s="451" t="s">
        <v>214</v>
      </c>
      <c r="G439" s="448"/>
      <c r="H439" s="178">
        <f>H440+H441+H442</f>
        <v>110000</v>
      </c>
    </row>
    <row r="440" spans="2:8" s="98" customFormat="1" ht="28.15" customHeight="1">
      <c r="B440" s="544"/>
      <c r="C440" s="96"/>
      <c r="D440" s="97"/>
      <c r="E440" s="463"/>
      <c r="F440" s="424" t="s">
        <v>764</v>
      </c>
      <c r="G440" s="136" t="s">
        <v>97</v>
      </c>
      <c r="H440" s="192">
        <v>40000</v>
      </c>
    </row>
    <row r="441" spans="2:8" s="98" customFormat="1" ht="28.9" customHeight="1">
      <c r="B441" s="544"/>
      <c r="C441" s="96"/>
      <c r="D441" s="128"/>
      <c r="E441" s="463"/>
      <c r="F441" s="424" t="s">
        <v>765</v>
      </c>
      <c r="G441" s="136" t="s">
        <v>766</v>
      </c>
      <c r="H441" s="192">
        <v>60000</v>
      </c>
    </row>
    <row r="442" spans="2:8" s="98" customFormat="1" ht="55.15" customHeight="1">
      <c r="B442" s="544"/>
      <c r="C442" s="96"/>
      <c r="D442" s="97"/>
      <c r="E442" s="463"/>
      <c r="F442" s="424" t="s">
        <v>767</v>
      </c>
      <c r="G442" s="136" t="s">
        <v>768</v>
      </c>
      <c r="H442" s="192">
        <v>10000</v>
      </c>
    </row>
    <row r="443" spans="2:8" s="98" customFormat="1" ht="34.9" customHeight="1">
      <c r="B443" s="544"/>
      <c r="C443" s="96"/>
      <c r="D443" s="97"/>
      <c r="E443" s="463"/>
      <c r="F443" s="451" t="s">
        <v>511</v>
      </c>
      <c r="G443" s="448"/>
      <c r="H443" s="178">
        <f>H444+H445</f>
        <v>30000</v>
      </c>
    </row>
    <row r="444" spans="2:8" s="98" customFormat="1" ht="31.9" customHeight="1">
      <c r="B444" s="544"/>
      <c r="C444" s="96"/>
      <c r="D444" s="97"/>
      <c r="E444" s="463"/>
      <c r="F444" s="133" t="s">
        <v>769</v>
      </c>
      <c r="G444" s="136" t="s">
        <v>97</v>
      </c>
      <c r="H444" s="192">
        <v>20000</v>
      </c>
    </row>
    <row r="445" spans="2:8" s="98" customFormat="1" ht="172.9" customHeight="1">
      <c r="B445" s="544"/>
      <c r="C445" s="96"/>
      <c r="D445" s="97"/>
      <c r="E445" s="463"/>
      <c r="F445" s="134" t="s">
        <v>215</v>
      </c>
      <c r="G445" s="170" t="s">
        <v>770</v>
      </c>
      <c r="H445" s="192">
        <v>10000</v>
      </c>
    </row>
    <row r="446" spans="2:8" s="98" customFormat="1" ht="39.75" customHeight="1">
      <c r="B446" s="544"/>
      <c r="C446" s="96"/>
      <c r="D446" s="97"/>
      <c r="E446" s="463"/>
      <c r="F446" s="452" t="s">
        <v>771</v>
      </c>
      <c r="G446" s="447"/>
      <c r="H446" s="178">
        <f>H447+H448+H449+H450+H451+H452+H453+H454</f>
        <v>382500</v>
      </c>
    </row>
    <row r="447" spans="2:8" s="98" customFormat="1" ht="33.6" customHeight="1">
      <c r="B447" s="544"/>
      <c r="C447" s="96"/>
      <c r="D447" s="97"/>
      <c r="E447" s="463"/>
      <c r="F447" s="133" t="s">
        <v>512</v>
      </c>
      <c r="G447" s="154" t="s">
        <v>97</v>
      </c>
      <c r="H447" s="192">
        <v>44500</v>
      </c>
    </row>
    <row r="448" spans="2:8" s="98" customFormat="1" ht="37.9" customHeight="1">
      <c r="B448" s="544"/>
      <c r="C448" s="110"/>
      <c r="D448" s="110"/>
      <c r="E448" s="224"/>
      <c r="F448" s="424" t="s">
        <v>772</v>
      </c>
      <c r="G448" s="173" t="s">
        <v>773</v>
      </c>
      <c r="H448" s="425">
        <v>26000</v>
      </c>
    </row>
    <row r="449" spans="2:8" s="98" customFormat="1" ht="67.150000000000006" customHeight="1">
      <c r="B449" s="544"/>
      <c r="C449" s="110"/>
      <c r="D449" s="110"/>
      <c r="E449" s="224"/>
      <c r="F449" s="424" t="s">
        <v>774</v>
      </c>
      <c r="G449" s="173" t="s">
        <v>775</v>
      </c>
      <c r="H449" s="425">
        <v>15000</v>
      </c>
    </row>
    <row r="450" spans="2:8" s="98" customFormat="1" ht="39.6" customHeight="1">
      <c r="B450" s="544"/>
      <c r="C450" s="96"/>
      <c r="D450" s="97"/>
      <c r="E450" s="463"/>
      <c r="F450" s="424" t="s">
        <v>776</v>
      </c>
      <c r="G450" s="173" t="s">
        <v>777</v>
      </c>
      <c r="H450" s="425">
        <v>15000</v>
      </c>
    </row>
    <row r="451" spans="2:8" s="98" customFormat="1" ht="43.15" customHeight="1">
      <c r="B451" s="544"/>
      <c r="C451" s="96"/>
      <c r="D451" s="97"/>
      <c r="E451" s="463"/>
      <c r="F451" s="424" t="s">
        <v>778</v>
      </c>
      <c r="G451" s="173" t="s">
        <v>206</v>
      </c>
      <c r="H451" s="425">
        <v>17000</v>
      </c>
    </row>
    <row r="452" spans="2:8" s="98" customFormat="1" ht="33" customHeight="1">
      <c r="B452" s="544"/>
      <c r="C452" s="96"/>
      <c r="D452" s="97"/>
      <c r="E452" s="463"/>
      <c r="F452" s="424" t="s">
        <v>779</v>
      </c>
      <c r="G452" s="173" t="s">
        <v>61</v>
      </c>
      <c r="H452" s="425">
        <v>15000</v>
      </c>
    </row>
    <row r="453" spans="2:8" s="98" customFormat="1" ht="35.25" customHeight="1">
      <c r="B453" s="544"/>
      <c r="C453" s="96"/>
      <c r="D453" s="97"/>
      <c r="E453" s="463"/>
      <c r="F453" s="424" t="s">
        <v>780</v>
      </c>
      <c r="G453" s="173" t="s">
        <v>781</v>
      </c>
      <c r="H453" s="426">
        <v>10000</v>
      </c>
    </row>
    <row r="454" spans="2:8" s="98" customFormat="1" ht="351" customHeight="1">
      <c r="B454" s="544"/>
      <c r="C454" s="96"/>
      <c r="D454" s="97"/>
      <c r="E454" s="463"/>
      <c r="F454" s="427" t="s">
        <v>782</v>
      </c>
      <c r="G454" s="170" t="s">
        <v>783</v>
      </c>
      <c r="H454" s="428">
        <v>240000</v>
      </c>
    </row>
    <row r="455" spans="2:8" s="98" customFormat="1" ht="409.6" customHeight="1">
      <c r="B455" s="544"/>
      <c r="C455" s="96"/>
      <c r="D455" s="97"/>
      <c r="E455" s="463"/>
      <c r="F455" s="459" t="s">
        <v>784</v>
      </c>
      <c r="G455" s="441" t="s">
        <v>785</v>
      </c>
      <c r="H455" s="210">
        <v>60000</v>
      </c>
    </row>
    <row r="456" spans="2:8" s="98" customFormat="1" ht="409.15" customHeight="1">
      <c r="B456" s="544"/>
      <c r="C456" s="96"/>
      <c r="D456" s="128"/>
      <c r="E456" s="463"/>
      <c r="F456" s="452" t="s">
        <v>786</v>
      </c>
      <c r="G456" s="441" t="s">
        <v>787</v>
      </c>
      <c r="H456" s="178">
        <v>25000</v>
      </c>
    </row>
    <row r="457" spans="2:8" s="98" customFormat="1" ht="51" customHeight="1">
      <c r="B457" s="544"/>
      <c r="C457" s="96"/>
      <c r="D457" s="128"/>
      <c r="E457" s="463"/>
      <c r="F457" s="452" t="s">
        <v>216</v>
      </c>
      <c r="G457" s="154" t="s">
        <v>201</v>
      </c>
      <c r="H457" s="178">
        <v>8000</v>
      </c>
    </row>
    <row r="458" spans="2:8" s="98" customFormat="1" ht="62.45" customHeight="1">
      <c r="B458" s="544"/>
      <c r="C458" s="96"/>
      <c r="D458" s="128"/>
      <c r="E458" s="463"/>
      <c r="F458" s="452" t="s">
        <v>217</v>
      </c>
      <c r="G458" s="209"/>
      <c r="H458" s="178">
        <f>H459+H460+H461+H462</f>
        <v>340000</v>
      </c>
    </row>
    <row r="459" spans="2:8" s="98" customFormat="1" ht="409.15" customHeight="1">
      <c r="B459" s="544"/>
      <c r="C459" s="96"/>
      <c r="D459" s="128"/>
      <c r="E459" s="463"/>
      <c r="F459" s="442" t="s">
        <v>217</v>
      </c>
      <c r="G459" s="440" t="s">
        <v>788</v>
      </c>
      <c r="H459" s="192">
        <v>329000</v>
      </c>
    </row>
    <row r="460" spans="2:8" s="98" customFormat="1" ht="49.15" customHeight="1">
      <c r="B460" s="544"/>
      <c r="C460" s="96"/>
      <c r="D460" s="128"/>
      <c r="E460" s="463"/>
      <c r="F460" s="442" t="s">
        <v>789</v>
      </c>
      <c r="G460" s="173" t="s">
        <v>781</v>
      </c>
      <c r="H460" s="192">
        <v>6000</v>
      </c>
    </row>
    <row r="461" spans="2:8" s="98" customFormat="1" ht="59.45" customHeight="1">
      <c r="B461" s="544"/>
      <c r="C461" s="96"/>
      <c r="D461" s="128"/>
      <c r="E461" s="463"/>
      <c r="F461" s="442" t="s">
        <v>790</v>
      </c>
      <c r="G461" s="173" t="s">
        <v>566</v>
      </c>
      <c r="H461" s="192">
        <v>1000</v>
      </c>
    </row>
    <row r="462" spans="2:8" s="98" customFormat="1" ht="68.45" customHeight="1">
      <c r="B462" s="544"/>
      <c r="C462" s="96"/>
      <c r="D462" s="128"/>
      <c r="E462" s="463"/>
      <c r="F462" s="442" t="s">
        <v>840</v>
      </c>
      <c r="G462" s="173" t="s">
        <v>791</v>
      </c>
      <c r="H462" s="192">
        <v>4000</v>
      </c>
    </row>
    <row r="463" spans="2:8" s="98" customFormat="1" ht="409.6" customHeight="1">
      <c r="B463" s="544"/>
      <c r="C463" s="96"/>
      <c r="D463" s="128"/>
      <c r="E463" s="463"/>
      <c r="F463" s="452" t="s">
        <v>792</v>
      </c>
      <c r="G463" s="433" t="s">
        <v>793</v>
      </c>
      <c r="H463" s="178">
        <v>170000</v>
      </c>
    </row>
    <row r="464" spans="2:8" s="98" customFormat="1" ht="51" customHeight="1">
      <c r="B464" s="544"/>
      <c r="C464" s="96"/>
      <c r="D464" s="128"/>
      <c r="E464" s="463"/>
      <c r="F464" s="442" t="s">
        <v>794</v>
      </c>
      <c r="G464" s="434" t="s">
        <v>206</v>
      </c>
      <c r="H464" s="192">
        <v>10000</v>
      </c>
    </row>
    <row r="465" spans="2:8" s="98" customFormat="1" ht="37.9" customHeight="1">
      <c r="B465" s="544"/>
      <c r="C465" s="96"/>
      <c r="D465" s="128"/>
      <c r="E465" s="463"/>
      <c r="F465" s="458" t="s">
        <v>795</v>
      </c>
      <c r="G465" s="154" t="s">
        <v>97</v>
      </c>
      <c r="H465" s="178">
        <v>23000</v>
      </c>
    </row>
    <row r="466" spans="2:8" s="98" customFormat="1" ht="39" customHeight="1">
      <c r="B466" s="544"/>
      <c r="C466" s="96"/>
      <c r="D466" s="128"/>
      <c r="E466" s="463"/>
      <c r="F466" s="135" t="s">
        <v>796</v>
      </c>
      <c r="G466" s="154"/>
      <c r="H466" s="178">
        <f>H467+H468+H469</f>
        <v>53000</v>
      </c>
    </row>
    <row r="467" spans="2:8" s="98" customFormat="1" ht="39" customHeight="1">
      <c r="B467" s="544"/>
      <c r="C467" s="96"/>
      <c r="D467" s="128"/>
      <c r="E467" s="463"/>
      <c r="F467" s="443" t="s">
        <v>797</v>
      </c>
      <c r="G467" s="154" t="s">
        <v>97</v>
      </c>
      <c r="H467" s="192">
        <v>15000</v>
      </c>
    </row>
    <row r="468" spans="2:8" s="98" customFormat="1" ht="38.450000000000003" customHeight="1">
      <c r="B468" s="544"/>
      <c r="C468" s="96"/>
      <c r="D468" s="128"/>
      <c r="E468" s="463"/>
      <c r="F468" s="443" t="s">
        <v>798</v>
      </c>
      <c r="G468" s="173" t="s">
        <v>799</v>
      </c>
      <c r="H468" s="192">
        <v>18000</v>
      </c>
    </row>
    <row r="469" spans="2:8" s="98" customFormat="1" ht="42" customHeight="1">
      <c r="B469" s="544"/>
      <c r="C469" s="96"/>
      <c r="D469" s="128"/>
      <c r="E469" s="463"/>
      <c r="F469" s="250" t="s">
        <v>800</v>
      </c>
      <c r="G469" s="173" t="s">
        <v>801</v>
      </c>
      <c r="H469" s="192">
        <v>20000</v>
      </c>
    </row>
    <row r="470" spans="2:8" s="98" customFormat="1" ht="34.5" customHeight="1">
      <c r="B470" s="544"/>
      <c r="C470" s="100">
        <v>11006</v>
      </c>
      <c r="D470" s="575" t="s">
        <v>218</v>
      </c>
      <c r="E470" s="576"/>
      <c r="F470" s="577"/>
      <c r="G470" s="455" t="s">
        <v>508</v>
      </c>
      <c r="H470" s="77">
        <f>H471</f>
        <v>400655.3</v>
      </c>
    </row>
    <row r="471" spans="2:8" s="98" customFormat="1" ht="31.9" customHeight="1">
      <c r="B471" s="544"/>
      <c r="C471" s="101"/>
      <c r="D471" s="97"/>
      <c r="E471" s="463"/>
      <c r="F471" s="205"/>
      <c r="G471" s="136" t="s">
        <v>219</v>
      </c>
      <c r="H471" s="157">
        <v>400655.3</v>
      </c>
    </row>
    <row r="472" spans="2:8" s="98" customFormat="1" ht="39" customHeight="1">
      <c r="B472" s="544"/>
      <c r="C472" s="102">
        <v>11010</v>
      </c>
      <c r="D472" s="503" t="s">
        <v>570</v>
      </c>
      <c r="E472" s="503"/>
      <c r="F472" s="503"/>
      <c r="G472" s="455" t="s">
        <v>520</v>
      </c>
      <c r="H472" s="77">
        <f t="shared" ref="H472" si="24">H473</f>
        <v>171386.4</v>
      </c>
    </row>
    <row r="473" spans="2:8" s="98" customFormat="1" ht="31.9" customHeight="1">
      <c r="B473" s="544"/>
      <c r="C473" s="96"/>
      <c r="D473" s="86"/>
      <c r="E473" s="471"/>
      <c r="F473" s="471"/>
      <c r="G473" s="167" t="s">
        <v>579</v>
      </c>
      <c r="H473" s="157">
        <v>171386.4</v>
      </c>
    </row>
    <row r="474" spans="2:8" s="98" customFormat="1" ht="31.15" customHeight="1">
      <c r="B474" s="111">
        <v>1183</v>
      </c>
      <c r="C474" s="508" t="s">
        <v>305</v>
      </c>
      <c r="D474" s="509"/>
      <c r="E474" s="509"/>
      <c r="F474" s="510"/>
      <c r="G474" s="222"/>
      <c r="H474" s="77">
        <f>H475+H477</f>
        <v>70276.5</v>
      </c>
    </row>
    <row r="475" spans="2:8" s="98" customFormat="1" ht="31.15" customHeight="1">
      <c r="B475" s="569"/>
      <c r="C475" s="84">
        <v>11001</v>
      </c>
      <c r="D475" s="506" t="s">
        <v>306</v>
      </c>
      <c r="E475" s="506"/>
      <c r="F475" s="506"/>
      <c r="G475" s="455" t="s">
        <v>508</v>
      </c>
      <c r="H475" s="77">
        <f>H476</f>
        <v>47444</v>
      </c>
    </row>
    <row r="476" spans="2:8" s="98" customFormat="1" ht="28.9" customHeight="1">
      <c r="B476" s="570"/>
      <c r="C476" s="84"/>
      <c r="D476" s="195"/>
      <c r="E476" s="195"/>
      <c r="F476" s="195"/>
      <c r="G476" s="154" t="s">
        <v>97</v>
      </c>
      <c r="H476" s="198">
        <v>47444</v>
      </c>
    </row>
    <row r="477" spans="2:8" s="98" customFormat="1" ht="39.75" customHeight="1">
      <c r="B477" s="570"/>
      <c r="C477" s="84">
        <v>12001</v>
      </c>
      <c r="D477" s="503" t="s">
        <v>591</v>
      </c>
      <c r="E477" s="503"/>
      <c r="F477" s="503"/>
      <c r="G477" s="455" t="s">
        <v>508</v>
      </c>
      <c r="H477" s="77">
        <f t="shared" ref="H477" si="25">H478</f>
        <v>22832.5</v>
      </c>
    </row>
    <row r="478" spans="2:8" s="98" customFormat="1" ht="34.15" customHeight="1">
      <c r="B478" s="571"/>
      <c r="C478" s="84"/>
      <c r="D478" s="151"/>
      <c r="E478" s="447"/>
      <c r="F478" s="447"/>
      <c r="G478" s="154" t="s">
        <v>518</v>
      </c>
      <c r="H478" s="198">
        <v>22832.5</v>
      </c>
    </row>
    <row r="479" spans="2:8" s="98" customFormat="1" ht="32.450000000000003" customHeight="1">
      <c r="B479" s="103">
        <v>1192</v>
      </c>
      <c r="C479" s="508" t="s">
        <v>89</v>
      </c>
      <c r="D479" s="509"/>
      <c r="E479" s="509"/>
      <c r="F479" s="510"/>
      <c r="G479" s="455"/>
      <c r="H479" s="77">
        <f>H480+H482+H484+H486</f>
        <v>431520.5</v>
      </c>
    </row>
    <row r="480" spans="2:8" s="98" customFormat="1" ht="54.6" customHeight="1">
      <c r="B480" s="429"/>
      <c r="C480" s="84">
        <v>11001</v>
      </c>
      <c r="D480" s="506" t="s">
        <v>599</v>
      </c>
      <c r="E480" s="506"/>
      <c r="F480" s="506"/>
      <c r="G480" s="455" t="s">
        <v>508</v>
      </c>
      <c r="H480" s="77">
        <f>H481</f>
        <v>184870.40000000002</v>
      </c>
    </row>
    <row r="481" spans="2:8" s="98" customFormat="1" ht="36" customHeight="1">
      <c r="B481" s="430"/>
      <c r="C481" s="84"/>
      <c r="D481" s="151"/>
      <c r="E481" s="447"/>
      <c r="F481" s="447"/>
      <c r="G481" s="154" t="s">
        <v>835</v>
      </c>
      <c r="H481" s="198">
        <v>184870.40000000002</v>
      </c>
    </row>
    <row r="482" spans="2:8" s="98" customFormat="1" ht="55.15" customHeight="1">
      <c r="B482" s="430"/>
      <c r="C482" s="84">
        <v>11003</v>
      </c>
      <c r="D482" s="506" t="s">
        <v>307</v>
      </c>
      <c r="E482" s="506"/>
      <c r="F482" s="506"/>
      <c r="G482" s="455" t="s">
        <v>508</v>
      </c>
      <c r="H482" s="77">
        <f t="shared" ref="H482" si="26">H483</f>
        <v>20010.699999999997</v>
      </c>
    </row>
    <row r="483" spans="2:8" s="98" customFormat="1" ht="27" customHeight="1">
      <c r="B483" s="430"/>
      <c r="C483" s="84"/>
      <c r="D483" s="211"/>
      <c r="E483" s="211"/>
      <c r="F483" s="211"/>
      <c r="G483" s="154" t="s">
        <v>835</v>
      </c>
      <c r="H483" s="157">
        <v>20010.699999999997</v>
      </c>
    </row>
    <row r="484" spans="2:8" s="98" customFormat="1" ht="34.9" customHeight="1">
      <c r="B484" s="430"/>
      <c r="C484" s="84">
        <v>11006</v>
      </c>
      <c r="D484" s="516" t="s">
        <v>523</v>
      </c>
      <c r="E484" s="517"/>
      <c r="F484" s="518"/>
      <c r="G484" s="455" t="s">
        <v>508</v>
      </c>
      <c r="H484" s="77">
        <f>H485</f>
        <v>217379.4</v>
      </c>
    </row>
    <row r="485" spans="2:8" s="98" customFormat="1" ht="30.6" customHeight="1">
      <c r="B485" s="430"/>
      <c r="C485" s="84"/>
      <c r="D485" s="212"/>
      <c r="E485" s="212"/>
      <c r="F485" s="212"/>
      <c r="G485" s="154" t="s">
        <v>835</v>
      </c>
      <c r="H485" s="157">
        <v>217379.4</v>
      </c>
    </row>
    <row r="486" spans="2:8" s="98" customFormat="1" ht="39.75" customHeight="1">
      <c r="B486" s="382"/>
      <c r="C486" s="104">
        <v>11010</v>
      </c>
      <c r="D486" s="506" t="s">
        <v>838</v>
      </c>
      <c r="E486" s="506"/>
      <c r="F486" s="506"/>
      <c r="G486" s="455" t="s">
        <v>508</v>
      </c>
      <c r="H486" s="77">
        <f>+H487</f>
        <v>9260</v>
      </c>
    </row>
    <row r="487" spans="2:8" s="98" customFormat="1" ht="31.9" customHeight="1">
      <c r="B487" s="382"/>
      <c r="C487" s="256"/>
      <c r="D487" s="253"/>
      <c r="E487" s="447"/>
      <c r="F487" s="472"/>
      <c r="G487" s="154" t="s">
        <v>310</v>
      </c>
      <c r="H487" s="157">
        <v>9260</v>
      </c>
    </row>
    <row r="488" spans="2:8" s="98" customFormat="1" ht="32.450000000000003" customHeight="1">
      <c r="B488" s="111">
        <v>1193</v>
      </c>
      <c r="C488" s="508" t="s">
        <v>311</v>
      </c>
      <c r="D488" s="509"/>
      <c r="E488" s="509"/>
      <c r="F488" s="510"/>
      <c r="G488" s="473"/>
      <c r="H488" s="77">
        <f>H489+H509+H511</f>
        <v>3028714.9</v>
      </c>
    </row>
    <row r="489" spans="2:8" s="98" customFormat="1" ht="66" customHeight="1">
      <c r="B489" s="494"/>
      <c r="C489" s="84">
        <v>11001</v>
      </c>
      <c r="D489" s="516" t="s">
        <v>312</v>
      </c>
      <c r="E489" s="517"/>
      <c r="F489" s="518"/>
      <c r="G489" s="455" t="s">
        <v>508</v>
      </c>
      <c r="H489" s="77">
        <f>SUM(H490:H508)</f>
        <v>2820057.9</v>
      </c>
    </row>
    <row r="490" spans="2:8" s="98" customFormat="1" ht="30.6" customHeight="1">
      <c r="B490" s="495"/>
      <c r="C490" s="84"/>
      <c r="D490" s="151"/>
      <c r="E490" s="447"/>
      <c r="F490" s="447"/>
      <c r="G490" s="167" t="s">
        <v>97</v>
      </c>
      <c r="H490" s="157">
        <v>289985.8</v>
      </c>
    </row>
    <row r="491" spans="2:8" s="98" customFormat="1" ht="32.450000000000003" customHeight="1">
      <c r="B491" s="495"/>
      <c r="C491" s="84"/>
      <c r="D491" s="151"/>
      <c r="E491" s="447"/>
      <c r="F491" s="447"/>
      <c r="G491" s="154" t="s">
        <v>577</v>
      </c>
      <c r="H491" s="157">
        <v>211122.6</v>
      </c>
    </row>
    <row r="492" spans="2:8" s="98" customFormat="1" ht="31.9" customHeight="1">
      <c r="B492" s="495"/>
      <c r="C492" s="84"/>
      <c r="D492" s="151"/>
      <c r="E492" s="447"/>
      <c r="F492" s="447"/>
      <c r="G492" s="154" t="s">
        <v>313</v>
      </c>
      <c r="H492" s="157">
        <v>79721.600000000006</v>
      </c>
    </row>
    <row r="493" spans="2:8" s="98" customFormat="1" ht="31.9" customHeight="1">
      <c r="B493" s="495"/>
      <c r="C493" s="84"/>
      <c r="D493" s="151"/>
      <c r="E493" s="447"/>
      <c r="F493" s="447"/>
      <c r="G493" s="154" t="s">
        <v>314</v>
      </c>
      <c r="H493" s="157">
        <v>74802.2</v>
      </c>
    </row>
    <row r="494" spans="2:8" s="98" customFormat="1" ht="31.9" customHeight="1">
      <c r="B494" s="495"/>
      <c r="C494" s="84"/>
      <c r="D494" s="151"/>
      <c r="E494" s="447"/>
      <c r="F494" s="447"/>
      <c r="G494" s="154" t="s">
        <v>315</v>
      </c>
      <c r="H494" s="157">
        <v>88247.4</v>
      </c>
    </row>
    <row r="495" spans="2:8" s="98" customFormat="1" ht="30" customHeight="1">
      <c r="B495" s="495"/>
      <c r="C495" s="84"/>
      <c r="D495" s="151"/>
      <c r="E495" s="447"/>
      <c r="F495" s="447"/>
      <c r="G495" s="154" t="s">
        <v>69</v>
      </c>
      <c r="H495" s="157">
        <v>73221.8</v>
      </c>
    </row>
    <row r="496" spans="2:8" s="98" customFormat="1" ht="30.6" customHeight="1">
      <c r="B496" s="495"/>
      <c r="C496" s="84"/>
      <c r="D496" s="151"/>
      <c r="E496" s="447"/>
      <c r="F496" s="447"/>
      <c r="G496" s="154" t="s">
        <v>70</v>
      </c>
      <c r="H496" s="157">
        <v>203907.6</v>
      </c>
    </row>
    <row r="497" spans="2:8" s="98" customFormat="1" ht="30" customHeight="1">
      <c r="B497" s="495"/>
      <c r="C497" s="84"/>
      <c r="D497" s="151"/>
      <c r="E497" s="447"/>
      <c r="F497" s="447"/>
      <c r="G497" s="154" t="s">
        <v>71</v>
      </c>
      <c r="H497" s="157">
        <v>83819.5</v>
      </c>
    </row>
    <row r="498" spans="2:8" s="98" customFormat="1" ht="27" customHeight="1">
      <c r="B498" s="495"/>
      <c r="C498" s="84"/>
      <c r="D498" s="151"/>
      <c r="E498" s="447"/>
      <c r="F498" s="447"/>
      <c r="G498" s="154" t="s">
        <v>660</v>
      </c>
      <c r="H498" s="157">
        <v>134051.4</v>
      </c>
    </row>
    <row r="499" spans="2:8" s="98" customFormat="1" ht="26.45" customHeight="1">
      <c r="B499" s="495"/>
      <c r="C499" s="84"/>
      <c r="D499" s="151"/>
      <c r="E499" s="447"/>
      <c r="F499" s="447"/>
      <c r="G499" s="154" t="s">
        <v>661</v>
      </c>
      <c r="H499" s="157">
        <v>123796.8</v>
      </c>
    </row>
    <row r="500" spans="2:8" s="98" customFormat="1" ht="39.75" customHeight="1">
      <c r="B500" s="495"/>
      <c r="C500" s="84"/>
      <c r="D500" s="151"/>
      <c r="E500" s="447"/>
      <c r="F500" s="447"/>
      <c r="G500" s="154" t="s">
        <v>662</v>
      </c>
      <c r="H500" s="157">
        <v>163221.79999999999</v>
      </c>
    </row>
    <row r="501" spans="2:8" s="98" customFormat="1" ht="32.450000000000003" customHeight="1">
      <c r="B501" s="495"/>
      <c r="C501" s="84"/>
      <c r="D501" s="151"/>
      <c r="E501" s="447"/>
      <c r="F501" s="447"/>
      <c r="G501" s="154" t="s">
        <v>663</v>
      </c>
      <c r="H501" s="157">
        <v>114473.9</v>
      </c>
    </row>
    <row r="502" spans="2:8" s="98" customFormat="1" ht="32.450000000000003" customHeight="1">
      <c r="B502" s="495"/>
      <c r="C502" s="84"/>
      <c r="D502" s="151"/>
      <c r="E502" s="447"/>
      <c r="F502" s="447"/>
      <c r="G502" s="154" t="s">
        <v>664</v>
      </c>
      <c r="H502" s="157">
        <v>153614.79999999999</v>
      </c>
    </row>
    <row r="503" spans="2:8" s="98" customFormat="1" ht="33" customHeight="1">
      <c r="B503" s="495"/>
      <c r="C503" s="84"/>
      <c r="D503" s="151"/>
      <c r="E503" s="447"/>
      <c r="F503" s="447"/>
      <c r="G503" s="154" t="s">
        <v>665</v>
      </c>
      <c r="H503" s="157">
        <v>160377.70000000001</v>
      </c>
    </row>
    <row r="504" spans="2:8" s="98" customFormat="1" ht="24" customHeight="1">
      <c r="B504" s="495"/>
      <c r="C504" s="84"/>
      <c r="D504" s="151"/>
      <c r="E504" s="447"/>
      <c r="F504" s="447"/>
      <c r="G504" s="154" t="s">
        <v>666</v>
      </c>
      <c r="H504" s="157">
        <v>153349.9</v>
      </c>
    </row>
    <row r="505" spans="2:8" s="98" customFormat="1" ht="28.9" customHeight="1">
      <c r="B505" s="495"/>
      <c r="C505" s="84"/>
      <c r="D505" s="151"/>
      <c r="E505" s="447"/>
      <c r="F505" s="447"/>
      <c r="G505" s="154" t="s">
        <v>667</v>
      </c>
      <c r="H505" s="157">
        <v>157566.6</v>
      </c>
    </row>
    <row r="506" spans="2:8" s="98" customFormat="1" ht="31.15" customHeight="1">
      <c r="B506" s="495"/>
      <c r="C506" s="84"/>
      <c r="D506" s="151"/>
      <c r="E506" s="447"/>
      <c r="F506" s="447"/>
      <c r="G506" s="154" t="s">
        <v>668</v>
      </c>
      <c r="H506" s="157">
        <v>158570.6</v>
      </c>
    </row>
    <row r="507" spans="2:8" s="98" customFormat="1" ht="32.450000000000003" customHeight="1">
      <c r="B507" s="495"/>
      <c r="C507" s="84"/>
      <c r="D507" s="151"/>
      <c r="E507" s="447"/>
      <c r="F507" s="447"/>
      <c r="G507" s="154" t="s">
        <v>669</v>
      </c>
      <c r="H507" s="157">
        <v>214508</v>
      </c>
    </row>
    <row r="508" spans="2:8" s="98" customFormat="1" ht="28.15" customHeight="1">
      <c r="B508" s="495"/>
      <c r="C508" s="84"/>
      <c r="D508" s="151"/>
      <c r="E508" s="447"/>
      <c r="F508" s="447"/>
      <c r="G508" s="154" t="s">
        <v>670</v>
      </c>
      <c r="H508" s="157">
        <v>181697.9</v>
      </c>
    </row>
    <row r="509" spans="2:8" s="98" customFormat="1" ht="53.45" customHeight="1">
      <c r="B509" s="495"/>
      <c r="C509" s="84">
        <v>11002</v>
      </c>
      <c r="D509" s="506" t="s">
        <v>316</v>
      </c>
      <c r="E509" s="506"/>
      <c r="F509" s="506"/>
      <c r="G509" s="455" t="s">
        <v>508</v>
      </c>
      <c r="H509" s="77">
        <f t="shared" ref="H509" si="27">H510</f>
        <v>81002.8</v>
      </c>
    </row>
    <row r="510" spans="2:8" s="98" customFormat="1" ht="31.9" customHeight="1">
      <c r="B510" s="495"/>
      <c r="C510" s="84"/>
      <c r="D510" s="156"/>
      <c r="E510" s="461"/>
      <c r="F510" s="461"/>
      <c r="G510" s="154" t="s">
        <v>97</v>
      </c>
      <c r="H510" s="157">
        <v>81002.8</v>
      </c>
    </row>
    <row r="511" spans="2:8" s="98" customFormat="1" ht="50.45" customHeight="1">
      <c r="B511" s="495"/>
      <c r="C511" s="84">
        <v>11003</v>
      </c>
      <c r="D511" s="506" t="s">
        <v>1109</v>
      </c>
      <c r="E511" s="506"/>
      <c r="F511" s="506"/>
      <c r="G511" s="455" t="s">
        <v>508</v>
      </c>
      <c r="H511" s="77">
        <f t="shared" ref="H511" si="28">H512</f>
        <v>127654.2</v>
      </c>
    </row>
    <row r="512" spans="2:8" s="98" customFormat="1" ht="26.45" customHeight="1">
      <c r="B512" s="507"/>
      <c r="C512" s="84"/>
      <c r="D512" s="156"/>
      <c r="E512" s="461"/>
      <c r="F512" s="461"/>
      <c r="G512" s="154" t="s">
        <v>577</v>
      </c>
      <c r="H512" s="157">
        <v>127654.2</v>
      </c>
    </row>
    <row r="513" spans="2:8" s="98" customFormat="1" ht="39.75" customHeight="1">
      <c r="B513" s="107">
        <v>1196</v>
      </c>
      <c r="C513" s="549" t="s">
        <v>220</v>
      </c>
      <c r="D513" s="550"/>
      <c r="E513" s="550"/>
      <c r="F513" s="551"/>
      <c r="G513" s="226"/>
      <c r="H513" s="77">
        <f>H514+H568</f>
        <v>79941.3</v>
      </c>
    </row>
    <row r="514" spans="2:8" s="98" customFormat="1" ht="33" customHeight="1">
      <c r="B514" s="504"/>
      <c r="C514" s="104">
        <v>11001</v>
      </c>
      <c r="D514" s="516" t="s">
        <v>221</v>
      </c>
      <c r="E514" s="517"/>
      <c r="F514" s="518"/>
      <c r="G514" s="462"/>
      <c r="H514" s="77">
        <f>H516+H525+H529+H532+H539+H543+H548+H551+H558+H563</f>
        <v>24894.600000000002</v>
      </c>
    </row>
    <row r="515" spans="2:8" s="98" customFormat="1" ht="21" customHeight="1">
      <c r="B515" s="501"/>
      <c r="C515" s="96"/>
      <c r="D515" s="86"/>
      <c r="E515" s="555" t="s">
        <v>211</v>
      </c>
      <c r="F515" s="514"/>
      <c r="G515" s="474"/>
      <c r="H515" s="168"/>
    </row>
    <row r="516" spans="2:8" s="98" customFormat="1" ht="24" customHeight="1">
      <c r="B516" s="501"/>
      <c r="C516" s="96"/>
      <c r="D516" s="97"/>
      <c r="E516" s="463"/>
      <c r="F516" s="457"/>
      <c r="G516" s="354" t="s">
        <v>222</v>
      </c>
      <c r="H516" s="178">
        <f t="shared" ref="H516" si="29">H517+H518+H519+H520+H521+H522+H523+H524</f>
        <v>2495.9</v>
      </c>
    </row>
    <row r="517" spans="2:8" s="98" customFormat="1" ht="25.15" customHeight="1">
      <c r="B517" s="501"/>
      <c r="C517" s="96"/>
      <c r="D517" s="97"/>
      <c r="E517" s="463"/>
      <c r="F517" s="213" t="s">
        <v>609</v>
      </c>
      <c r="G517" s="580" t="s">
        <v>97</v>
      </c>
      <c r="H517" s="157">
        <v>310</v>
      </c>
    </row>
    <row r="518" spans="2:8" s="98" customFormat="1" ht="40.5" customHeight="1">
      <c r="B518" s="501"/>
      <c r="C518" s="96"/>
      <c r="D518" s="97"/>
      <c r="E518" s="463"/>
      <c r="F518" s="213" t="s">
        <v>1132</v>
      </c>
      <c r="G518" s="581"/>
      <c r="H518" s="157">
        <v>190</v>
      </c>
    </row>
    <row r="519" spans="2:8" s="98" customFormat="1" ht="34.9" customHeight="1">
      <c r="B519" s="501"/>
      <c r="C519" s="96"/>
      <c r="D519" s="97"/>
      <c r="E519" s="463"/>
      <c r="F519" s="213" t="s">
        <v>692</v>
      </c>
      <c r="G519" s="581"/>
      <c r="H519" s="157">
        <v>150</v>
      </c>
    </row>
    <row r="520" spans="2:8" s="98" customFormat="1" ht="31.15" customHeight="1">
      <c r="B520" s="501"/>
      <c r="C520" s="96"/>
      <c r="D520" s="97"/>
      <c r="E520" s="463"/>
      <c r="F520" s="213" t="s">
        <v>693</v>
      </c>
      <c r="G520" s="581"/>
      <c r="H520" s="157">
        <v>210</v>
      </c>
    </row>
    <row r="521" spans="2:8" s="98" customFormat="1" ht="30.6" customHeight="1">
      <c r="B521" s="501"/>
      <c r="C521" s="96"/>
      <c r="D521" s="97"/>
      <c r="E521" s="463"/>
      <c r="F521" s="213" t="s">
        <v>694</v>
      </c>
      <c r="G521" s="581"/>
      <c r="H521" s="157">
        <v>290</v>
      </c>
    </row>
    <row r="522" spans="2:8" s="98" customFormat="1" ht="33.6" customHeight="1">
      <c r="B522" s="501"/>
      <c r="C522" s="96"/>
      <c r="D522" s="97"/>
      <c r="E522" s="463"/>
      <c r="F522" s="213" t="s">
        <v>695</v>
      </c>
      <c r="G522" s="581"/>
      <c r="H522" s="157">
        <v>890.9</v>
      </c>
    </row>
    <row r="523" spans="2:8" s="98" customFormat="1" ht="35.450000000000003" customHeight="1">
      <c r="B523" s="501"/>
      <c r="C523" s="96"/>
      <c r="D523" s="97"/>
      <c r="E523" s="463"/>
      <c r="F523" s="213" t="s">
        <v>696</v>
      </c>
      <c r="G523" s="581"/>
      <c r="H523" s="157">
        <v>205</v>
      </c>
    </row>
    <row r="524" spans="2:8" s="98" customFormat="1" ht="41.45" customHeight="1">
      <c r="B524" s="501"/>
      <c r="C524" s="96"/>
      <c r="D524" s="97"/>
      <c r="E524" s="463"/>
      <c r="F524" s="213" t="s">
        <v>697</v>
      </c>
      <c r="G524" s="582"/>
      <c r="H524" s="157">
        <v>250</v>
      </c>
    </row>
    <row r="525" spans="2:8" s="98" customFormat="1" ht="30" customHeight="1">
      <c r="B525" s="501"/>
      <c r="C525" s="96"/>
      <c r="D525" s="97"/>
      <c r="E525" s="463"/>
      <c r="F525" s="214"/>
      <c r="G525" s="453" t="s">
        <v>139</v>
      </c>
      <c r="H525" s="77">
        <f>H526+H527+H528</f>
        <v>1397.8</v>
      </c>
    </row>
    <row r="526" spans="2:8" s="98" customFormat="1" ht="35.450000000000003" customHeight="1">
      <c r="B526" s="501"/>
      <c r="C526" s="96"/>
      <c r="D526" s="97"/>
      <c r="E526" s="463"/>
      <c r="F526" s="213" t="s">
        <v>1129</v>
      </c>
      <c r="G526" s="215" t="s">
        <v>1127</v>
      </c>
      <c r="H526" s="157">
        <v>427.8</v>
      </c>
    </row>
    <row r="527" spans="2:8" s="98" customFormat="1" ht="28.9" customHeight="1">
      <c r="B527" s="501"/>
      <c r="C527" s="96"/>
      <c r="D527" s="97"/>
      <c r="E527" s="463"/>
      <c r="F527" s="213" t="s">
        <v>686</v>
      </c>
      <c r="G527" s="215" t="s">
        <v>1128</v>
      </c>
      <c r="H527" s="157">
        <v>520</v>
      </c>
    </row>
    <row r="528" spans="2:8" s="98" customFormat="1" ht="45" customHeight="1">
      <c r="B528" s="501"/>
      <c r="C528" s="96"/>
      <c r="D528" s="97"/>
      <c r="E528" s="463"/>
      <c r="F528" s="213" t="s">
        <v>1131</v>
      </c>
      <c r="G528" s="215" t="s">
        <v>1127</v>
      </c>
      <c r="H528" s="157">
        <v>450</v>
      </c>
    </row>
    <row r="529" spans="2:8" s="98" customFormat="1" ht="22.9" customHeight="1">
      <c r="B529" s="501"/>
      <c r="C529" s="96"/>
      <c r="D529" s="97"/>
      <c r="E529" s="463"/>
      <c r="F529" s="214"/>
      <c r="G529" s="81" t="s">
        <v>225</v>
      </c>
      <c r="H529" s="77">
        <f t="shared" ref="H529" si="30">H530+H531</f>
        <v>2276.3000000000002</v>
      </c>
    </row>
    <row r="530" spans="2:8" s="98" customFormat="1" ht="50.45" customHeight="1">
      <c r="B530" s="501"/>
      <c r="C530" s="96"/>
      <c r="D530" s="97"/>
      <c r="E530" s="463"/>
      <c r="F530" s="213" t="s">
        <v>610</v>
      </c>
      <c r="G530" s="578" t="s">
        <v>97</v>
      </c>
      <c r="H530" s="157">
        <v>1559.9</v>
      </c>
    </row>
    <row r="531" spans="2:8" s="98" customFormat="1" ht="30" customHeight="1">
      <c r="B531" s="501"/>
      <c r="C531" s="96"/>
      <c r="D531" s="97"/>
      <c r="E531" s="463"/>
      <c r="F531" s="213" t="s">
        <v>611</v>
      </c>
      <c r="G531" s="583"/>
      <c r="H531" s="157">
        <v>716.4</v>
      </c>
    </row>
    <row r="532" spans="2:8" s="98" customFormat="1" ht="30" customHeight="1">
      <c r="B532" s="501"/>
      <c r="C532" s="96"/>
      <c r="D532" s="97"/>
      <c r="E532" s="463"/>
      <c r="F532" s="214"/>
      <c r="G532" s="81" t="s">
        <v>142</v>
      </c>
      <c r="H532" s="77">
        <f>H533+H534+H535+H536+H537+H538</f>
        <v>1954.5</v>
      </c>
    </row>
    <row r="533" spans="2:8" s="98" customFormat="1" ht="29.45" customHeight="1">
      <c r="B533" s="501"/>
      <c r="C533" s="96"/>
      <c r="D533" s="97"/>
      <c r="E533" s="463"/>
      <c r="F533" s="213" t="s">
        <v>612</v>
      </c>
      <c r="G533" s="578" t="s">
        <v>195</v>
      </c>
      <c r="H533" s="422">
        <v>250</v>
      </c>
    </row>
    <row r="534" spans="2:8" s="98" customFormat="1" ht="27.75" customHeight="1">
      <c r="B534" s="501"/>
      <c r="C534" s="96"/>
      <c r="D534" s="97"/>
      <c r="E534" s="463"/>
      <c r="F534" s="213" t="s">
        <v>613</v>
      </c>
      <c r="G534" s="579"/>
      <c r="H534" s="157">
        <v>300</v>
      </c>
    </row>
    <row r="535" spans="2:8" s="98" customFormat="1" ht="27.6" customHeight="1">
      <c r="B535" s="501"/>
      <c r="C535" s="96"/>
      <c r="D535" s="128"/>
      <c r="E535" s="463"/>
      <c r="F535" s="213" t="s">
        <v>691</v>
      </c>
      <c r="G535" s="583"/>
      <c r="H535" s="157">
        <v>354.5</v>
      </c>
    </row>
    <row r="536" spans="2:8" s="98" customFormat="1" ht="40.15" customHeight="1">
      <c r="B536" s="501"/>
      <c r="C536" s="96"/>
      <c r="D536" s="97"/>
      <c r="E536" s="463"/>
      <c r="F536" s="213" t="s">
        <v>614</v>
      </c>
      <c r="G536" s="578" t="s">
        <v>97</v>
      </c>
      <c r="H536" s="157">
        <v>480</v>
      </c>
    </row>
    <row r="537" spans="2:8" s="98" customFormat="1" ht="25.15" customHeight="1">
      <c r="B537" s="501"/>
      <c r="C537" s="96"/>
      <c r="D537" s="97"/>
      <c r="E537" s="463"/>
      <c r="F537" s="213" t="s">
        <v>615</v>
      </c>
      <c r="G537" s="579"/>
      <c r="H537" s="157">
        <v>250</v>
      </c>
    </row>
    <row r="538" spans="2:8" s="98" customFormat="1" ht="27" customHeight="1">
      <c r="B538" s="501"/>
      <c r="C538" s="96"/>
      <c r="D538" s="97"/>
      <c r="E538" s="463"/>
      <c r="F538" s="213" t="s">
        <v>690</v>
      </c>
      <c r="G538" s="579"/>
      <c r="H538" s="157">
        <v>320</v>
      </c>
    </row>
    <row r="539" spans="2:8" s="98" customFormat="1" ht="28.5" customHeight="1">
      <c r="B539" s="501"/>
      <c r="C539" s="96"/>
      <c r="D539" s="97"/>
      <c r="E539" s="463"/>
      <c r="F539" s="214"/>
      <c r="G539" s="81" t="s">
        <v>144</v>
      </c>
      <c r="H539" s="77">
        <f>H540+H541+H542</f>
        <v>2537</v>
      </c>
    </row>
    <row r="540" spans="2:8" s="98" customFormat="1" ht="40.15" customHeight="1">
      <c r="B540" s="501"/>
      <c r="C540" s="96"/>
      <c r="D540" s="97"/>
      <c r="E540" s="463"/>
      <c r="F540" s="213" t="s">
        <v>616</v>
      </c>
      <c r="G540" s="580" t="s">
        <v>97</v>
      </c>
      <c r="H540" s="157">
        <v>1105</v>
      </c>
    </row>
    <row r="541" spans="2:8" s="98" customFormat="1" ht="24" customHeight="1">
      <c r="B541" s="501"/>
      <c r="C541" s="96"/>
      <c r="D541" s="97"/>
      <c r="E541" s="463"/>
      <c r="F541" s="213" t="s">
        <v>224</v>
      </c>
      <c r="G541" s="581"/>
      <c r="H541" s="157">
        <v>1032</v>
      </c>
    </row>
    <row r="542" spans="2:8" s="98" customFormat="1" ht="35.450000000000003" customHeight="1">
      <c r="B542" s="501"/>
      <c r="C542" s="96"/>
      <c r="D542" s="97"/>
      <c r="E542" s="463"/>
      <c r="F542" s="216" t="s">
        <v>617</v>
      </c>
      <c r="G542" s="581"/>
      <c r="H542" s="157">
        <v>400</v>
      </c>
    </row>
    <row r="543" spans="2:8" s="98" customFormat="1" ht="23.25" customHeight="1">
      <c r="B543" s="501"/>
      <c r="C543" s="96"/>
      <c r="D543" s="97"/>
      <c r="E543" s="463"/>
      <c r="F543" s="214"/>
      <c r="G543" s="444" t="s">
        <v>226</v>
      </c>
      <c r="H543" s="77">
        <f>H544+H545+H546+H547</f>
        <v>2009.7</v>
      </c>
    </row>
    <row r="544" spans="2:8" s="98" customFormat="1" ht="37.15" customHeight="1">
      <c r="B544" s="501"/>
      <c r="C544" s="96"/>
      <c r="D544" s="127"/>
      <c r="E544" s="463"/>
      <c r="F544" s="217" t="s">
        <v>680</v>
      </c>
      <c r="G544" s="580" t="s">
        <v>227</v>
      </c>
      <c r="H544" s="475">
        <v>550</v>
      </c>
    </row>
    <row r="545" spans="2:8" s="98" customFormat="1" ht="26.45" customHeight="1">
      <c r="B545" s="501"/>
      <c r="C545" s="96"/>
      <c r="D545" s="97"/>
      <c r="E545" s="463"/>
      <c r="F545" s="218" t="s">
        <v>698</v>
      </c>
      <c r="G545" s="581"/>
      <c r="H545" s="475">
        <v>600</v>
      </c>
    </row>
    <row r="546" spans="2:8" s="98" customFormat="1" ht="37.9" customHeight="1">
      <c r="B546" s="501"/>
      <c r="C546" s="96"/>
      <c r="D546" s="97"/>
      <c r="E546" s="463"/>
      <c r="F546" s="218" t="s">
        <v>681</v>
      </c>
      <c r="G546" s="581"/>
      <c r="H546" s="475">
        <v>350</v>
      </c>
    </row>
    <row r="547" spans="2:8" s="98" customFormat="1" ht="31.9" customHeight="1">
      <c r="B547" s="501"/>
      <c r="C547" s="96"/>
      <c r="D547" s="97"/>
      <c r="E547" s="463"/>
      <c r="F547" s="218" t="s">
        <v>679</v>
      </c>
      <c r="G547" s="582"/>
      <c r="H547" s="475">
        <v>509.7</v>
      </c>
    </row>
    <row r="548" spans="2:8" s="98" customFormat="1" ht="28.5" customHeight="1">
      <c r="B548" s="501"/>
      <c r="C548" s="96"/>
      <c r="D548" s="97"/>
      <c r="E548" s="463"/>
      <c r="F548" s="214"/>
      <c r="G548" s="445" t="s">
        <v>146</v>
      </c>
      <c r="H548" s="77">
        <f>H549+H550</f>
        <v>2024.3</v>
      </c>
    </row>
    <row r="549" spans="2:8" s="98" customFormat="1" ht="28.15" customHeight="1">
      <c r="B549" s="501"/>
      <c r="C549" s="96"/>
      <c r="D549" s="97"/>
      <c r="E549" s="463"/>
      <c r="F549" s="216" t="s">
        <v>618</v>
      </c>
      <c r="G549" s="578" t="s">
        <v>97</v>
      </c>
      <c r="H549" s="157">
        <v>104.3</v>
      </c>
    </row>
    <row r="550" spans="2:8" s="98" customFormat="1" ht="25.9" customHeight="1">
      <c r="B550" s="501"/>
      <c r="C550" s="96"/>
      <c r="D550" s="97"/>
      <c r="E550" s="463"/>
      <c r="F550" s="216" t="s">
        <v>685</v>
      </c>
      <c r="G550" s="579"/>
      <c r="H550" s="157">
        <v>1920</v>
      </c>
    </row>
    <row r="551" spans="2:8" s="98" customFormat="1" ht="27.75" customHeight="1">
      <c r="B551" s="501"/>
      <c r="C551" s="96"/>
      <c r="D551" s="97"/>
      <c r="E551" s="463"/>
      <c r="F551" s="214"/>
      <c r="G551" s="81" t="s">
        <v>149</v>
      </c>
      <c r="H551" s="77">
        <f>H552+H553+H554+H555+H556+H557</f>
        <v>5026.3999999999996</v>
      </c>
    </row>
    <row r="552" spans="2:8" s="98" customFormat="1" ht="34.15" customHeight="1">
      <c r="B552" s="501"/>
      <c r="C552" s="96"/>
      <c r="D552" s="97"/>
      <c r="E552" s="463"/>
      <c r="F552" s="216" t="s">
        <v>822</v>
      </c>
      <c r="G552" s="580" t="s">
        <v>228</v>
      </c>
      <c r="H552" s="157">
        <v>900</v>
      </c>
    </row>
    <row r="553" spans="2:8" s="98" customFormat="1" ht="37.5" customHeight="1">
      <c r="B553" s="501"/>
      <c r="C553" s="96"/>
      <c r="D553" s="97"/>
      <c r="E553" s="463"/>
      <c r="F553" s="216" t="s">
        <v>823</v>
      </c>
      <c r="G553" s="581"/>
      <c r="H553" s="157">
        <v>806</v>
      </c>
    </row>
    <row r="554" spans="2:8" s="98" customFormat="1" ht="26.45" customHeight="1">
      <c r="B554" s="501"/>
      <c r="C554" s="96"/>
      <c r="D554" s="97"/>
      <c r="E554" s="463"/>
      <c r="F554" s="216" t="s">
        <v>619</v>
      </c>
      <c r="G554" s="581"/>
      <c r="H554" s="157">
        <v>900</v>
      </c>
    </row>
    <row r="555" spans="2:8" s="98" customFormat="1" ht="28.9" customHeight="1">
      <c r="B555" s="501"/>
      <c r="C555" s="96"/>
      <c r="D555" s="97"/>
      <c r="E555" s="463"/>
      <c r="F555" s="216" t="s">
        <v>824</v>
      </c>
      <c r="G555" s="581"/>
      <c r="H555" s="157">
        <v>900</v>
      </c>
    </row>
    <row r="556" spans="2:8" s="98" customFormat="1" ht="25.15" customHeight="1">
      <c r="B556" s="501"/>
      <c r="C556" s="96"/>
      <c r="D556" s="97"/>
      <c r="E556" s="463"/>
      <c r="F556" s="216" t="s">
        <v>689</v>
      </c>
      <c r="G556" s="581"/>
      <c r="H556" s="157">
        <v>900</v>
      </c>
    </row>
    <row r="557" spans="2:8" s="98" customFormat="1" ht="22.9" customHeight="1">
      <c r="B557" s="501"/>
      <c r="C557" s="96"/>
      <c r="D557" s="97"/>
      <c r="E557" s="463"/>
      <c r="F557" s="216" t="s">
        <v>620</v>
      </c>
      <c r="G557" s="582"/>
      <c r="H557" s="157">
        <v>620.4</v>
      </c>
    </row>
    <row r="558" spans="2:8" s="98" customFormat="1" ht="26.25" customHeight="1">
      <c r="B558" s="501"/>
      <c r="C558" s="96"/>
      <c r="D558" s="97"/>
      <c r="E558" s="463"/>
      <c r="F558" s="214"/>
      <c r="G558" s="81" t="s">
        <v>151</v>
      </c>
      <c r="H558" s="77">
        <f>H559+H560+H561+H562</f>
        <v>2600</v>
      </c>
    </row>
    <row r="559" spans="2:8" s="98" customFormat="1" ht="40.15" customHeight="1">
      <c r="B559" s="501"/>
      <c r="C559" s="96"/>
      <c r="D559" s="97"/>
      <c r="E559" s="463"/>
      <c r="F559" s="213" t="s">
        <v>688</v>
      </c>
      <c r="G559" s="219" t="s">
        <v>457</v>
      </c>
      <c r="H559" s="157">
        <v>540</v>
      </c>
    </row>
    <row r="560" spans="2:8" s="98" customFormat="1" ht="36.6" customHeight="1">
      <c r="B560" s="501"/>
      <c r="C560" s="96"/>
      <c r="D560" s="97"/>
      <c r="E560" s="463"/>
      <c r="F560" s="213" t="s">
        <v>223</v>
      </c>
      <c r="G560" s="220" t="s">
        <v>229</v>
      </c>
      <c r="H560" s="157">
        <v>600</v>
      </c>
    </row>
    <row r="561" spans="2:8" s="98" customFormat="1" ht="34.9" customHeight="1">
      <c r="B561" s="501"/>
      <c r="C561" s="96"/>
      <c r="D561" s="97"/>
      <c r="E561" s="463"/>
      <c r="F561" s="213" t="s">
        <v>687</v>
      </c>
      <c r="G561" s="221" t="s">
        <v>229</v>
      </c>
      <c r="H561" s="157">
        <v>824</v>
      </c>
    </row>
    <row r="562" spans="2:8" s="98" customFormat="1" ht="27.6" customHeight="1">
      <c r="B562" s="501"/>
      <c r="C562" s="96"/>
      <c r="D562" s="97"/>
      <c r="E562" s="463"/>
      <c r="F562" s="213" t="s">
        <v>230</v>
      </c>
      <c r="G562" s="221" t="s">
        <v>457</v>
      </c>
      <c r="H562" s="157">
        <v>636</v>
      </c>
    </row>
    <row r="563" spans="2:8" s="98" customFormat="1" ht="23.25" customHeight="1">
      <c r="B563" s="501"/>
      <c r="C563" s="96"/>
      <c r="D563" s="97"/>
      <c r="E563" s="463"/>
      <c r="F563" s="214"/>
      <c r="G563" s="81" t="s">
        <v>231</v>
      </c>
      <c r="H563" s="77">
        <f t="shared" ref="H563" si="31">H564+H565+H566+H567</f>
        <v>2572.6999999999998</v>
      </c>
    </row>
    <row r="564" spans="2:8" s="98" customFormat="1" ht="25.15" customHeight="1">
      <c r="B564" s="501"/>
      <c r="C564" s="96"/>
      <c r="D564" s="97"/>
      <c r="E564" s="463"/>
      <c r="F564" s="213" t="s">
        <v>682</v>
      </c>
      <c r="G564" s="580" t="s">
        <v>97</v>
      </c>
      <c r="H564" s="157">
        <v>760</v>
      </c>
    </row>
    <row r="565" spans="2:8" s="98" customFormat="1" ht="31.5" customHeight="1">
      <c r="B565" s="501"/>
      <c r="C565" s="96"/>
      <c r="D565" s="97"/>
      <c r="E565" s="463"/>
      <c r="F565" s="213" t="s">
        <v>621</v>
      </c>
      <c r="G565" s="581"/>
      <c r="H565" s="157">
        <v>700</v>
      </c>
    </row>
    <row r="566" spans="2:8" s="98" customFormat="1" ht="27" customHeight="1">
      <c r="B566" s="501"/>
      <c r="C566" s="96"/>
      <c r="D566" s="97"/>
      <c r="E566" s="463"/>
      <c r="F566" s="213" t="s">
        <v>683</v>
      </c>
      <c r="G566" s="581"/>
      <c r="H566" s="157">
        <v>580</v>
      </c>
    </row>
    <row r="567" spans="2:8" s="98" customFormat="1" ht="29.45" customHeight="1">
      <c r="B567" s="501"/>
      <c r="C567" s="96"/>
      <c r="D567" s="97"/>
      <c r="E567" s="463"/>
      <c r="F567" s="213" t="s">
        <v>684</v>
      </c>
      <c r="G567" s="582"/>
      <c r="H567" s="157">
        <v>532.70000000000005</v>
      </c>
    </row>
    <row r="568" spans="2:8" s="98" customFormat="1" ht="31.9" customHeight="1">
      <c r="B568" s="501"/>
      <c r="C568" s="158">
        <v>11002</v>
      </c>
      <c r="D568" s="498" t="s">
        <v>232</v>
      </c>
      <c r="E568" s="499"/>
      <c r="F568" s="500"/>
      <c r="G568" s="222"/>
      <c r="H568" s="77">
        <f>H569+H571+H573+H575</f>
        <v>55046.700000000004</v>
      </c>
    </row>
    <row r="569" spans="2:8" s="98" customFormat="1" ht="31.9" customHeight="1">
      <c r="B569" s="501"/>
      <c r="C569" s="92"/>
      <c r="D569" s="185"/>
      <c r="E569" s="463"/>
      <c r="F569" s="205"/>
      <c r="G569" s="455" t="s">
        <v>508</v>
      </c>
      <c r="H569" s="77">
        <f>H570</f>
        <v>45394.400000000001</v>
      </c>
    </row>
    <row r="570" spans="2:8" s="98" customFormat="1" ht="29.45" customHeight="1">
      <c r="B570" s="501"/>
      <c r="C570" s="83"/>
      <c r="D570" s="185"/>
      <c r="E570" s="463"/>
      <c r="F570" s="463"/>
      <c r="G570" s="136" t="s">
        <v>233</v>
      </c>
      <c r="H570" s="157">
        <v>45394.400000000001</v>
      </c>
    </row>
    <row r="571" spans="2:8" s="98" customFormat="1" ht="24" customHeight="1">
      <c r="B571" s="501"/>
      <c r="C571" s="83"/>
      <c r="D571" s="185"/>
      <c r="E571" s="463"/>
      <c r="F571" s="463"/>
      <c r="G571" s="452" t="s">
        <v>226</v>
      </c>
      <c r="H571" s="77">
        <f>H572</f>
        <v>2914.3</v>
      </c>
    </row>
    <row r="572" spans="2:8" s="98" customFormat="1" ht="27" customHeight="1">
      <c r="B572" s="501"/>
      <c r="C572" s="83"/>
      <c r="D572" s="185"/>
      <c r="E572" s="463"/>
      <c r="F572" s="463"/>
      <c r="G572" s="136" t="s">
        <v>234</v>
      </c>
      <c r="H572" s="157">
        <f>2782.3+132</f>
        <v>2914.3</v>
      </c>
    </row>
    <row r="573" spans="2:8" s="98" customFormat="1" ht="24" customHeight="1">
      <c r="B573" s="501"/>
      <c r="C573" s="83"/>
      <c r="D573" s="185"/>
      <c r="E573" s="463"/>
      <c r="F573" s="463"/>
      <c r="G573" s="452" t="s">
        <v>149</v>
      </c>
      <c r="H573" s="77">
        <f t="shared" ref="H573" si="32">H574</f>
        <v>3773.3</v>
      </c>
    </row>
    <row r="574" spans="2:8" s="98" customFormat="1" ht="25.15" customHeight="1">
      <c r="B574" s="501"/>
      <c r="C574" s="83"/>
      <c r="D574" s="185"/>
      <c r="E574" s="463"/>
      <c r="F574" s="463"/>
      <c r="G574" s="136" t="s">
        <v>228</v>
      </c>
      <c r="H574" s="157">
        <f>3591.8+181.5</f>
        <v>3773.3</v>
      </c>
    </row>
    <row r="575" spans="2:8" s="98" customFormat="1" ht="24" customHeight="1">
      <c r="B575" s="501"/>
      <c r="C575" s="83"/>
      <c r="D575" s="185"/>
      <c r="E575" s="463"/>
      <c r="F575" s="463"/>
      <c r="G575" s="452" t="s">
        <v>151</v>
      </c>
      <c r="H575" s="77">
        <f t="shared" ref="H575" si="33">H576</f>
        <v>2964.7000000000003</v>
      </c>
    </row>
    <row r="576" spans="2:8" s="98" customFormat="1" ht="27.6" customHeight="1">
      <c r="B576" s="502"/>
      <c r="C576" s="223"/>
      <c r="D576" s="224"/>
      <c r="E576" s="224"/>
      <c r="F576" s="224"/>
      <c r="G576" s="225" t="s">
        <v>235</v>
      </c>
      <c r="H576" s="157">
        <f>2782.3+182.4</f>
        <v>2964.7000000000003</v>
      </c>
    </row>
    <row r="577" spans="2:8" s="98" customFormat="1" ht="36" customHeight="1">
      <c r="B577" s="107">
        <v>1198</v>
      </c>
      <c r="C577" s="520" t="s">
        <v>236</v>
      </c>
      <c r="D577" s="521"/>
      <c r="E577" s="521"/>
      <c r="F577" s="522"/>
      <c r="G577" s="226"/>
      <c r="H577" s="77">
        <f>H578+H581</f>
        <v>53436.2</v>
      </c>
    </row>
    <row r="578" spans="2:8" s="98" customFormat="1" ht="36.6" customHeight="1">
      <c r="B578" s="587"/>
      <c r="C578" s="81">
        <v>11001</v>
      </c>
      <c r="D578" s="635" t="s">
        <v>237</v>
      </c>
      <c r="E578" s="635"/>
      <c r="F578" s="635"/>
      <c r="G578" s="453" t="s">
        <v>508</v>
      </c>
      <c r="H578" s="227">
        <f>H579+H580</f>
        <v>41436.199999999997</v>
      </c>
    </row>
    <row r="579" spans="2:8" s="98" customFormat="1" ht="25.9" customHeight="1">
      <c r="B579" s="634"/>
      <c r="C579" s="149"/>
      <c r="D579" s="228"/>
      <c r="E579" s="228"/>
      <c r="F579" s="228"/>
      <c r="G579" s="215" t="s">
        <v>836</v>
      </c>
      <c r="H579" s="421">
        <v>31436.2</v>
      </c>
    </row>
    <row r="580" spans="2:8" s="98" customFormat="1" ht="27.6" customHeight="1">
      <c r="B580" s="634"/>
      <c r="C580" s="254"/>
      <c r="D580" s="228"/>
      <c r="E580" s="228"/>
      <c r="F580" s="228"/>
      <c r="G580" s="215" t="s">
        <v>801</v>
      </c>
      <c r="H580" s="421">
        <v>10000</v>
      </c>
    </row>
    <row r="581" spans="2:8" s="98" customFormat="1" ht="51.6" customHeight="1">
      <c r="B581" s="634"/>
      <c r="C581" s="81">
        <v>11004</v>
      </c>
      <c r="D581" s="635" t="s">
        <v>238</v>
      </c>
      <c r="E581" s="635"/>
      <c r="F581" s="635"/>
      <c r="G581" s="453" t="s">
        <v>508</v>
      </c>
      <c r="H581" s="227">
        <f t="shared" ref="H581" si="34">H582</f>
        <v>12000</v>
      </c>
    </row>
    <row r="582" spans="2:8" s="98" customFormat="1" ht="31.15" customHeight="1">
      <c r="B582" s="588"/>
      <c r="C582" s="149"/>
      <c r="D582" s="228"/>
      <c r="E582" s="228"/>
      <c r="F582" s="228"/>
      <c r="G582" s="215" t="s">
        <v>837</v>
      </c>
      <c r="H582" s="421">
        <v>12000</v>
      </c>
    </row>
    <row r="583" spans="2:8" s="98" customFormat="1" ht="38.450000000000003" customHeight="1">
      <c r="B583" s="111">
        <v>1215</v>
      </c>
      <c r="C583" s="508" t="s">
        <v>451</v>
      </c>
      <c r="D583" s="509"/>
      <c r="E583" s="509"/>
      <c r="F583" s="510"/>
      <c r="G583" s="476"/>
      <c r="H583" s="77">
        <f>H584+H586+H588</f>
        <v>130255.5</v>
      </c>
    </row>
    <row r="584" spans="2:8" s="98" customFormat="1" ht="42.6" customHeight="1">
      <c r="B584" s="501"/>
      <c r="C584" s="84">
        <v>12001</v>
      </c>
      <c r="D584" s="516" t="s">
        <v>595</v>
      </c>
      <c r="E584" s="517"/>
      <c r="F584" s="518"/>
      <c r="G584" s="455" t="s">
        <v>508</v>
      </c>
      <c r="H584" s="77">
        <f>H585</f>
        <v>119255.5</v>
      </c>
    </row>
    <row r="585" spans="2:8" s="98" customFormat="1" ht="31.15" customHeight="1">
      <c r="B585" s="501"/>
      <c r="C585" s="84"/>
      <c r="D585" s="156"/>
      <c r="E585" s="461"/>
      <c r="F585" s="461"/>
      <c r="G585" s="167" t="s">
        <v>97</v>
      </c>
      <c r="H585" s="157">
        <v>119255.5</v>
      </c>
    </row>
    <row r="586" spans="2:8" s="98" customFormat="1" ht="37.15" customHeight="1">
      <c r="B586" s="501"/>
      <c r="C586" s="84">
        <v>12002</v>
      </c>
      <c r="D586" s="516" t="s">
        <v>594</v>
      </c>
      <c r="E586" s="517"/>
      <c r="F586" s="518"/>
      <c r="G586" s="455" t="s">
        <v>508</v>
      </c>
      <c r="H586" s="77">
        <f>H587</f>
        <v>2000</v>
      </c>
    </row>
    <row r="587" spans="2:8" s="98" customFormat="1" ht="34.9" customHeight="1">
      <c r="B587" s="501"/>
      <c r="C587" s="84"/>
      <c r="D587" s="161"/>
      <c r="E587" s="449"/>
      <c r="F587" s="450"/>
      <c r="G587" s="154" t="s">
        <v>814</v>
      </c>
      <c r="H587" s="157">
        <v>2000</v>
      </c>
    </row>
    <row r="588" spans="2:8" s="98" customFormat="1" ht="37.15" customHeight="1">
      <c r="B588" s="501"/>
      <c r="C588" s="92">
        <v>12006</v>
      </c>
      <c r="D588" s="519" t="s">
        <v>240</v>
      </c>
      <c r="E588" s="519"/>
      <c r="F588" s="519"/>
      <c r="G588" s="455" t="s">
        <v>508</v>
      </c>
      <c r="H588" s="77">
        <f>H589</f>
        <v>9000</v>
      </c>
    </row>
    <row r="589" spans="2:8" s="98" customFormat="1" ht="36.6" customHeight="1">
      <c r="B589" s="502"/>
      <c r="C589" s="83"/>
      <c r="D589" s="185"/>
      <c r="E589" s="463"/>
      <c r="F589" s="463"/>
      <c r="G589" s="167" t="s">
        <v>802</v>
      </c>
      <c r="H589" s="157">
        <v>9000</v>
      </c>
    </row>
    <row r="590" spans="2:8" s="98" customFormat="1" ht="40.15" customHeight="1">
      <c r="B590" s="81">
        <v>1227</v>
      </c>
      <c r="C590" s="520" t="s">
        <v>656</v>
      </c>
      <c r="D590" s="521"/>
      <c r="E590" s="521"/>
      <c r="F590" s="522"/>
      <c r="G590" s="229"/>
      <c r="H590" s="77">
        <f>H591+H593+H595</f>
        <v>509114.6</v>
      </c>
    </row>
    <row r="591" spans="2:8" s="98" customFormat="1" ht="31.9" customHeight="1">
      <c r="B591" s="494"/>
      <c r="C591" s="84">
        <v>11001</v>
      </c>
      <c r="D591" s="506" t="s">
        <v>657</v>
      </c>
      <c r="E591" s="506"/>
      <c r="F591" s="506"/>
      <c r="G591" s="455" t="s">
        <v>508</v>
      </c>
      <c r="H591" s="77">
        <f t="shared" ref="H591:H595" si="35">H592</f>
        <v>184557.3</v>
      </c>
    </row>
    <row r="592" spans="2:8" s="98" customFormat="1" ht="32.450000000000003" customHeight="1">
      <c r="B592" s="495"/>
      <c r="C592" s="84"/>
      <c r="D592" s="156"/>
      <c r="E592" s="461"/>
      <c r="F592" s="461"/>
      <c r="G592" s="154" t="s">
        <v>308</v>
      </c>
      <c r="H592" s="157">
        <v>184557.3</v>
      </c>
    </row>
    <row r="593" spans="2:8" s="98" customFormat="1" ht="39.75" customHeight="1">
      <c r="B593" s="495"/>
      <c r="C593" s="84">
        <v>11002</v>
      </c>
      <c r="D593" s="506" t="s">
        <v>658</v>
      </c>
      <c r="E593" s="506"/>
      <c r="F593" s="506"/>
      <c r="G593" s="455" t="s">
        <v>508</v>
      </c>
      <c r="H593" s="77">
        <f t="shared" si="35"/>
        <v>144557.29999999999</v>
      </c>
    </row>
    <row r="594" spans="2:8" s="98" customFormat="1" ht="32.450000000000003" customHeight="1">
      <c r="B594" s="495"/>
      <c r="C594" s="84"/>
      <c r="D594" s="156"/>
      <c r="E594" s="461"/>
      <c r="F594" s="461"/>
      <c r="G594" s="154" t="s">
        <v>308</v>
      </c>
      <c r="H594" s="157">
        <v>144557.29999999999</v>
      </c>
    </row>
    <row r="595" spans="2:8" s="98" customFormat="1" ht="36.6" customHeight="1">
      <c r="B595" s="495"/>
      <c r="C595" s="84">
        <v>11003</v>
      </c>
      <c r="D595" s="506" t="s">
        <v>659</v>
      </c>
      <c r="E595" s="506"/>
      <c r="F595" s="506"/>
      <c r="G595" s="455" t="s">
        <v>508</v>
      </c>
      <c r="H595" s="77">
        <f t="shared" si="35"/>
        <v>180000</v>
      </c>
    </row>
    <row r="596" spans="2:8" s="98" customFormat="1" ht="34.15" customHeight="1">
      <c r="B596" s="507"/>
      <c r="C596" s="84"/>
      <c r="D596" s="156"/>
      <c r="E596" s="461"/>
      <c r="F596" s="461"/>
      <c r="G596" s="154" t="s">
        <v>308</v>
      </c>
      <c r="H596" s="157">
        <v>180000</v>
      </c>
    </row>
    <row r="597" spans="2:8" ht="36" customHeight="1">
      <c r="B597" s="584" t="s">
        <v>0</v>
      </c>
      <c r="C597" s="585"/>
      <c r="D597" s="585"/>
      <c r="E597" s="585"/>
      <c r="F597" s="585"/>
      <c r="G597" s="586"/>
      <c r="H597" s="77">
        <f>H598+H601+H604+H607</f>
        <v>2976528.1999999997</v>
      </c>
    </row>
    <row r="598" spans="2:8" ht="39.75" customHeight="1">
      <c r="B598" s="103">
        <v>1003</v>
      </c>
      <c r="C598" s="508" t="s">
        <v>317</v>
      </c>
      <c r="D598" s="509"/>
      <c r="E598" s="509"/>
      <c r="F598" s="510"/>
      <c r="G598" s="473"/>
      <c r="H598" s="77">
        <f t="shared" ref="H598" si="36">H599</f>
        <v>2276622.9</v>
      </c>
    </row>
    <row r="599" spans="2:8" ht="49.9" customHeight="1">
      <c r="B599" s="490"/>
      <c r="C599" s="92">
        <v>11001</v>
      </c>
      <c r="D599" s="498" t="s">
        <v>318</v>
      </c>
      <c r="E599" s="499"/>
      <c r="F599" s="500"/>
      <c r="G599" s="455" t="s">
        <v>0</v>
      </c>
      <c r="H599" s="77">
        <f>H600</f>
        <v>2276622.9</v>
      </c>
    </row>
    <row r="600" spans="2:8" ht="34.15" customHeight="1">
      <c r="B600" s="492"/>
      <c r="C600" s="152"/>
      <c r="D600" s="153"/>
      <c r="E600" s="153"/>
      <c r="F600" s="153"/>
      <c r="G600" s="154" t="s">
        <v>319</v>
      </c>
      <c r="H600" s="422">
        <v>2276622.9</v>
      </c>
    </row>
    <row r="601" spans="2:8" ht="36.6" customHeight="1">
      <c r="B601" s="99">
        <v>1142</v>
      </c>
      <c r="C601" s="508" t="s">
        <v>530</v>
      </c>
      <c r="D601" s="509"/>
      <c r="E601" s="509"/>
      <c r="F601" s="510"/>
      <c r="G601" s="474"/>
      <c r="H601" s="230">
        <f>H602</f>
        <v>449905.3</v>
      </c>
    </row>
    <row r="602" spans="2:8" ht="39" customHeight="1">
      <c r="B602" s="587"/>
      <c r="C602" s="92">
        <v>11001</v>
      </c>
      <c r="D602" s="589" t="s">
        <v>531</v>
      </c>
      <c r="E602" s="590"/>
      <c r="F602" s="591"/>
      <c r="G602" s="455" t="s">
        <v>0</v>
      </c>
      <c r="H602" s="230">
        <f>H603</f>
        <v>449905.3</v>
      </c>
    </row>
    <row r="603" spans="2:8" ht="32.450000000000003" customHeight="1">
      <c r="B603" s="588"/>
      <c r="C603" s="83"/>
      <c r="D603" s="85"/>
      <c r="E603" s="85"/>
      <c r="F603" s="85"/>
      <c r="G603" s="154" t="s">
        <v>321</v>
      </c>
      <c r="H603" s="422">
        <v>449905.3</v>
      </c>
    </row>
    <row r="604" spans="2:8" ht="37.5" customHeight="1">
      <c r="B604" s="82">
        <v>1188</v>
      </c>
      <c r="C604" s="520" t="s">
        <v>532</v>
      </c>
      <c r="D604" s="521"/>
      <c r="E604" s="521"/>
      <c r="F604" s="522"/>
      <c r="G604" s="462"/>
      <c r="H604" s="77">
        <f t="shared" ref="H604" si="37">H605</f>
        <v>150000</v>
      </c>
    </row>
    <row r="605" spans="2:8" ht="54.75" customHeight="1">
      <c r="B605" s="587"/>
      <c r="C605" s="92">
        <v>11001</v>
      </c>
      <c r="D605" s="519" t="s">
        <v>320</v>
      </c>
      <c r="E605" s="519"/>
      <c r="F605" s="519"/>
      <c r="G605" s="455" t="s">
        <v>0</v>
      </c>
      <c r="H605" s="77">
        <f>H606</f>
        <v>150000</v>
      </c>
    </row>
    <row r="606" spans="2:8" ht="39" customHeight="1">
      <c r="B606" s="588"/>
      <c r="C606" s="152"/>
      <c r="D606" s="153"/>
      <c r="E606" s="153"/>
      <c r="F606" s="153"/>
      <c r="G606" s="154" t="s">
        <v>815</v>
      </c>
      <c r="H606" s="422">
        <v>150000</v>
      </c>
    </row>
    <row r="607" spans="2:8" ht="34.5" customHeight="1">
      <c r="B607" s="103">
        <v>1191</v>
      </c>
      <c r="C607" s="520" t="s">
        <v>322</v>
      </c>
      <c r="D607" s="521"/>
      <c r="E607" s="521"/>
      <c r="F607" s="522"/>
      <c r="G607" s="150"/>
      <c r="H607" s="77">
        <f>H608</f>
        <v>100000</v>
      </c>
    </row>
    <row r="608" spans="2:8" ht="62.45" customHeight="1">
      <c r="B608" s="495"/>
      <c r="C608" s="92">
        <v>11003</v>
      </c>
      <c r="D608" s="519" t="s">
        <v>533</v>
      </c>
      <c r="E608" s="519"/>
      <c r="F608" s="519"/>
      <c r="G608" s="455" t="s">
        <v>0</v>
      </c>
      <c r="H608" s="77">
        <f>H609</f>
        <v>100000</v>
      </c>
    </row>
    <row r="609" spans="2:8" ht="34.5" customHeight="1">
      <c r="B609" s="507"/>
      <c r="C609" s="92"/>
      <c r="D609" s="185"/>
      <c r="E609" s="133"/>
      <c r="F609" s="133"/>
      <c r="G609" s="204" t="s">
        <v>829</v>
      </c>
      <c r="H609" s="157">
        <v>100000</v>
      </c>
    </row>
    <row r="610" spans="2:8" ht="34.5" customHeight="1">
      <c r="B610" s="584" t="s">
        <v>92</v>
      </c>
      <c r="C610" s="585"/>
      <c r="D610" s="585"/>
      <c r="E610" s="585"/>
      <c r="F610" s="585"/>
      <c r="G610" s="586"/>
      <c r="H610" s="77">
        <f t="shared" ref="H610:H612" si="38">H611</f>
        <v>317591.90000000002</v>
      </c>
    </row>
    <row r="611" spans="2:8" ht="42.75" customHeight="1">
      <c r="B611" s="132">
        <v>1177</v>
      </c>
      <c r="C611" s="563" t="s">
        <v>323</v>
      </c>
      <c r="D611" s="564"/>
      <c r="E611" s="564"/>
      <c r="F611" s="565"/>
      <c r="G611" s="446"/>
      <c r="H611" s="77">
        <f t="shared" si="38"/>
        <v>317591.90000000002</v>
      </c>
    </row>
    <row r="612" spans="2:8" ht="70.900000000000006" customHeight="1">
      <c r="B612" s="598"/>
      <c r="C612" s="92">
        <v>11001</v>
      </c>
      <c r="D612" s="519" t="s">
        <v>324</v>
      </c>
      <c r="E612" s="519"/>
      <c r="F612" s="519"/>
      <c r="G612" s="455" t="s">
        <v>92</v>
      </c>
      <c r="H612" s="77">
        <f t="shared" si="38"/>
        <v>317591.90000000002</v>
      </c>
    </row>
    <row r="613" spans="2:8" ht="42" customHeight="1">
      <c r="B613" s="599"/>
      <c r="C613" s="231"/>
      <c r="D613" s="232"/>
      <c r="E613" s="232"/>
      <c r="F613" s="232"/>
      <c r="G613" s="233" t="s">
        <v>325</v>
      </c>
      <c r="H613" s="422">
        <v>317591.90000000002</v>
      </c>
    </row>
    <row r="614" spans="2:8" ht="30.75" customHeight="1">
      <c r="B614" s="584" t="s">
        <v>326</v>
      </c>
      <c r="C614" s="585"/>
      <c r="D614" s="585"/>
      <c r="E614" s="585"/>
      <c r="F614" s="585"/>
      <c r="G614" s="586"/>
      <c r="H614" s="466">
        <f>H615+H620+H623+H627</f>
        <v>1177376.4000000001</v>
      </c>
    </row>
    <row r="615" spans="2:8" s="98" customFormat="1" ht="28.5" customHeight="1">
      <c r="B615" s="92">
        <v>1028</v>
      </c>
      <c r="C615" s="532" t="s">
        <v>327</v>
      </c>
      <c r="D615" s="600"/>
      <c r="E615" s="600"/>
      <c r="F615" s="533"/>
      <c r="G615" s="462"/>
      <c r="H615" s="77">
        <f>+H616+H618</f>
        <v>273380.5</v>
      </c>
    </row>
    <row r="616" spans="2:8" s="98" customFormat="1" ht="33" customHeight="1">
      <c r="B616" s="488"/>
      <c r="C616" s="92">
        <v>11001</v>
      </c>
      <c r="D616" s="595" t="s">
        <v>328</v>
      </c>
      <c r="E616" s="596"/>
      <c r="F616" s="597"/>
      <c r="G616" s="462" t="s">
        <v>326</v>
      </c>
      <c r="H616" s="77">
        <f t="shared" ref="H616:H618" si="39">+H617</f>
        <v>43380.5</v>
      </c>
    </row>
    <row r="617" spans="2:8" s="98" customFormat="1" ht="25.15" customHeight="1">
      <c r="B617" s="493"/>
      <c r="C617" s="92"/>
      <c r="D617" s="92"/>
      <c r="E617" s="462"/>
      <c r="F617" s="462"/>
      <c r="G617" s="167" t="s">
        <v>329</v>
      </c>
      <c r="H617" s="157">
        <v>43380.5</v>
      </c>
    </row>
    <row r="618" spans="2:8" s="98" customFormat="1" ht="30" customHeight="1">
      <c r="B618" s="493"/>
      <c r="C618" s="92">
        <v>11002</v>
      </c>
      <c r="D618" s="631" t="s">
        <v>1112</v>
      </c>
      <c r="E618" s="632"/>
      <c r="F618" s="633"/>
      <c r="G618" s="462" t="s">
        <v>326</v>
      </c>
      <c r="H618" s="77">
        <f t="shared" si="39"/>
        <v>230000</v>
      </c>
    </row>
    <row r="619" spans="2:8" s="98" customFormat="1" ht="22.15" customHeight="1">
      <c r="B619" s="489"/>
      <c r="C619" s="92"/>
      <c r="D619" s="92"/>
      <c r="E619" s="462"/>
      <c r="F619" s="462"/>
      <c r="G619" s="186" t="s">
        <v>707</v>
      </c>
      <c r="H619" s="157">
        <v>230000</v>
      </c>
    </row>
    <row r="620" spans="2:8" s="98" customFormat="1" ht="34.9" customHeight="1">
      <c r="B620" s="147">
        <v>1085</v>
      </c>
      <c r="C620" s="546" t="s">
        <v>330</v>
      </c>
      <c r="D620" s="546"/>
      <c r="E620" s="546"/>
      <c r="F620" s="546"/>
      <c r="G620" s="462"/>
      <c r="H620" s="77">
        <f>H621</f>
        <v>114777.4</v>
      </c>
    </row>
    <row r="621" spans="2:8" s="98" customFormat="1" ht="49.9" customHeight="1">
      <c r="B621" s="494"/>
      <c r="C621" s="158">
        <v>11001</v>
      </c>
      <c r="D621" s="592" t="s">
        <v>331</v>
      </c>
      <c r="E621" s="593"/>
      <c r="F621" s="594"/>
      <c r="G621" s="455" t="s">
        <v>326</v>
      </c>
      <c r="H621" s="77">
        <f>H622</f>
        <v>114777.4</v>
      </c>
    </row>
    <row r="622" spans="2:8" s="98" customFormat="1" ht="35.25" customHeight="1">
      <c r="B622" s="507"/>
      <c r="C622" s="92"/>
      <c r="D622" s="156"/>
      <c r="E622" s="461"/>
      <c r="F622" s="461"/>
      <c r="G622" s="167" t="s">
        <v>332</v>
      </c>
      <c r="H622" s="157">
        <v>114777.4</v>
      </c>
    </row>
    <row r="623" spans="2:8" s="98" customFormat="1" ht="32.25" customHeight="1">
      <c r="B623" s="147">
        <v>1089</v>
      </c>
      <c r="C623" s="546" t="s">
        <v>333</v>
      </c>
      <c r="D623" s="546"/>
      <c r="E623" s="546"/>
      <c r="F623" s="546"/>
      <c r="G623" s="462"/>
      <c r="H623" s="77">
        <f t="shared" ref="H623" si="40">+H624</f>
        <v>752861.8</v>
      </c>
    </row>
    <row r="624" spans="2:8" s="98" customFormat="1" ht="40.5" customHeight="1">
      <c r="B624" s="488"/>
      <c r="C624" s="85">
        <v>11001</v>
      </c>
      <c r="D624" s="595" t="s">
        <v>334</v>
      </c>
      <c r="E624" s="596"/>
      <c r="F624" s="597"/>
      <c r="G624" s="462" t="s">
        <v>326</v>
      </c>
      <c r="H624" s="77">
        <f>H625+H626</f>
        <v>752861.8</v>
      </c>
    </row>
    <row r="625" spans="1:8" s="98" customFormat="1" ht="25.15" customHeight="1">
      <c r="B625" s="493"/>
      <c r="C625" s="85"/>
      <c r="D625" s="85"/>
      <c r="E625" s="85"/>
      <c r="F625" s="85"/>
      <c r="G625" s="186" t="s">
        <v>335</v>
      </c>
      <c r="H625" s="157">
        <v>675839.4</v>
      </c>
    </row>
    <row r="626" spans="1:8" s="98" customFormat="1" ht="24.6" customHeight="1">
      <c r="B626" s="489"/>
      <c r="C626" s="85"/>
      <c r="D626" s="85"/>
      <c r="E626" s="85"/>
      <c r="F626" s="85"/>
      <c r="G626" s="186" t="s">
        <v>336</v>
      </c>
      <c r="H626" s="157">
        <v>77022.399999999994</v>
      </c>
    </row>
    <row r="627" spans="1:8" s="98" customFormat="1" ht="31.5" customHeight="1">
      <c r="B627" s="132">
        <v>1090</v>
      </c>
      <c r="C627" s="563" t="s">
        <v>337</v>
      </c>
      <c r="D627" s="564"/>
      <c r="E627" s="564"/>
      <c r="F627" s="565"/>
      <c r="G627" s="446"/>
      <c r="H627" s="77">
        <f>H628</f>
        <v>36356.699999999997</v>
      </c>
    </row>
    <row r="628" spans="1:8" s="98" customFormat="1" ht="42.75" customHeight="1">
      <c r="B628" s="604"/>
      <c r="C628" s="92">
        <v>11003</v>
      </c>
      <c r="D628" s="519" t="s">
        <v>339</v>
      </c>
      <c r="E628" s="519"/>
      <c r="F628" s="519"/>
      <c r="G628" s="455" t="s">
        <v>338</v>
      </c>
      <c r="H628" s="77">
        <f t="shared" ref="H628" si="41">H629</f>
        <v>36356.699999999997</v>
      </c>
    </row>
    <row r="629" spans="1:8" s="98" customFormat="1" ht="35.25" customHeight="1">
      <c r="B629" s="599"/>
      <c r="C629" s="152"/>
      <c r="D629" s="153"/>
      <c r="E629" s="153"/>
      <c r="F629" s="153"/>
      <c r="G629" s="154" t="s">
        <v>340</v>
      </c>
      <c r="H629" s="422">
        <v>36356.699999999997</v>
      </c>
    </row>
    <row r="630" spans="1:8" s="98" customFormat="1" ht="35.25" customHeight="1">
      <c r="B630" s="525" t="s">
        <v>19</v>
      </c>
      <c r="C630" s="526"/>
      <c r="D630" s="526"/>
      <c r="E630" s="526"/>
      <c r="F630" s="526"/>
      <c r="G630" s="527"/>
      <c r="H630" s="230">
        <f>H706+H664+H634+H694+H654+H631+H699+H661</f>
        <v>7091714.8268647054</v>
      </c>
    </row>
    <row r="631" spans="1:8" s="98" customFormat="1" ht="35.25" customHeight="1">
      <c r="B631" s="102">
        <v>1011</v>
      </c>
      <c r="C631" s="624" t="s">
        <v>545</v>
      </c>
      <c r="D631" s="624"/>
      <c r="E631" s="624"/>
      <c r="F631" s="624"/>
      <c r="G631" s="89"/>
      <c r="H631" s="230">
        <f>H632</f>
        <v>5206.6000000000004</v>
      </c>
    </row>
    <row r="632" spans="1:8" s="98" customFormat="1" ht="32.450000000000003" customHeight="1">
      <c r="B632" s="613"/>
      <c r="C632" s="102">
        <v>11005</v>
      </c>
      <c r="D632" s="603" t="s">
        <v>546</v>
      </c>
      <c r="E632" s="603"/>
      <c r="F632" s="603"/>
      <c r="G632" s="455" t="s">
        <v>19</v>
      </c>
      <c r="H632" s="230">
        <f>H633</f>
        <v>5206.6000000000004</v>
      </c>
    </row>
    <row r="633" spans="1:8" s="98" customFormat="1" ht="27.6" customHeight="1">
      <c r="B633" s="615"/>
      <c r="C633" s="118"/>
      <c r="D633" s="115"/>
      <c r="E633" s="89"/>
      <c r="F633" s="89"/>
      <c r="G633" s="234" t="s">
        <v>97</v>
      </c>
      <c r="H633" s="422">
        <v>5206.6000000000004</v>
      </c>
    </row>
    <row r="634" spans="1:8" s="98" customFormat="1" ht="35.25" customHeight="1">
      <c r="A634" s="117"/>
      <c r="B634" s="102">
        <v>1032</v>
      </c>
      <c r="C634" s="508" t="s">
        <v>354</v>
      </c>
      <c r="D634" s="605"/>
      <c r="E634" s="605"/>
      <c r="F634" s="606"/>
      <c r="G634" s="89"/>
      <c r="H634" s="230">
        <f>H635+H641+H644+H646+H648+H650+H652</f>
        <v>2960839.2000000007</v>
      </c>
    </row>
    <row r="635" spans="1:8" s="98" customFormat="1" ht="35.25" customHeight="1">
      <c r="A635" s="601"/>
      <c r="B635" s="602"/>
      <c r="C635" s="102">
        <v>11001</v>
      </c>
      <c r="D635" s="603" t="s">
        <v>355</v>
      </c>
      <c r="E635" s="603"/>
      <c r="F635" s="603"/>
      <c r="G635" s="455" t="s">
        <v>19</v>
      </c>
      <c r="H635" s="230">
        <f>SUM(H636:H640)</f>
        <v>2495868.0000000005</v>
      </c>
    </row>
    <row r="636" spans="1:8" s="98" customFormat="1" ht="22.9" customHeight="1">
      <c r="A636" s="601"/>
      <c r="B636" s="602"/>
      <c r="C636" s="116"/>
      <c r="D636" s="115"/>
      <c r="E636" s="89"/>
      <c r="F636" s="89"/>
      <c r="G636" s="234" t="s">
        <v>356</v>
      </c>
      <c r="H636" s="422">
        <v>411817.7</v>
      </c>
    </row>
    <row r="637" spans="1:8" s="98" customFormat="1" ht="24" customHeight="1">
      <c r="A637" s="601"/>
      <c r="B637" s="602"/>
      <c r="C637" s="116"/>
      <c r="D637" s="115"/>
      <c r="E637" s="89"/>
      <c r="F637" s="89"/>
      <c r="G637" s="234" t="s">
        <v>357</v>
      </c>
      <c r="H637" s="422">
        <v>386676.4</v>
      </c>
    </row>
    <row r="638" spans="1:8" s="98" customFormat="1" ht="26.45" customHeight="1">
      <c r="A638" s="601"/>
      <c r="B638" s="602"/>
      <c r="C638" s="116"/>
      <c r="D638" s="115"/>
      <c r="E638" s="89"/>
      <c r="F638" s="89"/>
      <c r="G638" s="234" t="s">
        <v>627</v>
      </c>
      <c r="H638" s="422">
        <v>249628.6</v>
      </c>
    </row>
    <row r="639" spans="1:8" s="98" customFormat="1" ht="21.6" customHeight="1">
      <c r="A639" s="601"/>
      <c r="B639" s="602"/>
      <c r="C639" s="116"/>
      <c r="D639" s="115"/>
      <c r="E639" s="89"/>
      <c r="F639" s="89"/>
      <c r="G639" s="162" t="s">
        <v>358</v>
      </c>
      <c r="H639" s="422">
        <v>1120997.1000000001</v>
      </c>
    </row>
    <row r="640" spans="1:8" s="98" customFormat="1" ht="28.15" customHeight="1">
      <c r="A640" s="601"/>
      <c r="B640" s="602"/>
      <c r="C640" s="116"/>
      <c r="D640" s="115"/>
      <c r="E640" s="89"/>
      <c r="F640" s="89"/>
      <c r="G640" s="162" t="s">
        <v>359</v>
      </c>
      <c r="H640" s="422">
        <v>326748.2</v>
      </c>
    </row>
    <row r="641" spans="1:8" s="98" customFormat="1" ht="35.25" customHeight="1">
      <c r="A641" s="601"/>
      <c r="B641" s="602"/>
      <c r="C641" s="102">
        <v>11002</v>
      </c>
      <c r="D641" s="603" t="s">
        <v>541</v>
      </c>
      <c r="E641" s="603"/>
      <c r="F641" s="603"/>
      <c r="G641" s="455" t="s">
        <v>19</v>
      </c>
      <c r="H641" s="230">
        <f>SUM(H642:H643)</f>
        <v>193535.7</v>
      </c>
    </row>
    <row r="642" spans="1:8" s="98" customFormat="1" ht="30" customHeight="1">
      <c r="A642" s="601"/>
      <c r="B642" s="602"/>
      <c r="C642" s="116"/>
      <c r="D642" s="115"/>
      <c r="E642" s="89"/>
      <c r="F642" s="89"/>
      <c r="G642" s="162" t="s">
        <v>360</v>
      </c>
      <c r="H642" s="422">
        <v>38535.699999999997</v>
      </c>
    </row>
    <row r="643" spans="1:8" s="98" customFormat="1" ht="26.45" customHeight="1">
      <c r="A643" s="601"/>
      <c r="B643" s="602"/>
      <c r="C643" s="116"/>
      <c r="D643" s="115"/>
      <c r="E643" s="89"/>
      <c r="F643" s="89"/>
      <c r="G643" s="162" t="s">
        <v>97</v>
      </c>
      <c r="H643" s="422">
        <v>155000</v>
      </c>
    </row>
    <row r="644" spans="1:8" s="98" customFormat="1" ht="49.15" customHeight="1">
      <c r="A644" s="601"/>
      <c r="B644" s="602"/>
      <c r="C644" s="102">
        <v>11003</v>
      </c>
      <c r="D644" s="603" t="s">
        <v>625</v>
      </c>
      <c r="E644" s="603"/>
      <c r="F644" s="603"/>
      <c r="G644" s="455" t="s">
        <v>19</v>
      </c>
      <c r="H644" s="230">
        <f>H645</f>
        <v>170000</v>
      </c>
    </row>
    <row r="645" spans="1:8" s="98" customFormat="1" ht="27.6" customHeight="1">
      <c r="A645" s="601"/>
      <c r="B645" s="602"/>
      <c r="C645" s="116"/>
      <c r="D645" s="115"/>
      <c r="E645" s="89"/>
      <c r="F645" s="89"/>
      <c r="G645" s="234" t="s">
        <v>97</v>
      </c>
      <c r="H645" s="422">
        <v>170000</v>
      </c>
    </row>
    <row r="646" spans="1:8" s="98" customFormat="1" ht="45" customHeight="1">
      <c r="A646" s="601"/>
      <c r="B646" s="602"/>
      <c r="C646" s="102">
        <v>11004</v>
      </c>
      <c r="D646" s="603" t="s">
        <v>626</v>
      </c>
      <c r="E646" s="603"/>
      <c r="F646" s="603"/>
      <c r="G646" s="455" t="s">
        <v>19</v>
      </c>
      <c r="H646" s="230">
        <f>H647</f>
        <v>24000</v>
      </c>
    </row>
    <row r="647" spans="1:8" s="98" customFormat="1" ht="35.25" customHeight="1">
      <c r="A647" s="601"/>
      <c r="B647" s="602"/>
      <c r="C647" s="116"/>
      <c r="D647" s="115"/>
      <c r="E647" s="89"/>
      <c r="F647" s="89"/>
      <c r="G647" s="234" t="s">
        <v>97</v>
      </c>
      <c r="H647" s="422">
        <v>24000</v>
      </c>
    </row>
    <row r="648" spans="1:8" s="98" customFormat="1" ht="35.25" customHeight="1">
      <c r="A648" s="601"/>
      <c r="B648" s="602"/>
      <c r="C648" s="102">
        <v>11005</v>
      </c>
      <c r="D648" s="603" t="s">
        <v>361</v>
      </c>
      <c r="E648" s="603"/>
      <c r="F648" s="603"/>
      <c r="G648" s="455" t="s">
        <v>19</v>
      </c>
      <c r="H648" s="230">
        <f>H649</f>
        <v>47000</v>
      </c>
    </row>
    <row r="649" spans="1:8" s="98" customFormat="1" ht="35.25" customHeight="1">
      <c r="A649" s="601"/>
      <c r="B649" s="602"/>
      <c r="C649" s="116"/>
      <c r="D649" s="115"/>
      <c r="E649" s="89"/>
      <c r="F649" s="89"/>
      <c r="G649" s="234" t="s">
        <v>97</v>
      </c>
      <c r="H649" s="155">
        <v>47000</v>
      </c>
    </row>
    <row r="650" spans="1:8" s="98" customFormat="1" ht="35.25" customHeight="1">
      <c r="A650" s="601"/>
      <c r="B650" s="602"/>
      <c r="C650" s="102">
        <v>11007</v>
      </c>
      <c r="D650" s="603" t="s">
        <v>542</v>
      </c>
      <c r="E650" s="603"/>
      <c r="F650" s="603"/>
      <c r="G650" s="455" t="s">
        <v>19</v>
      </c>
      <c r="H650" s="230">
        <f>H651</f>
        <v>18704.3</v>
      </c>
    </row>
    <row r="651" spans="1:8" s="98" customFormat="1" ht="30" customHeight="1">
      <c r="A651" s="601"/>
      <c r="B651" s="602"/>
      <c r="C651" s="116"/>
      <c r="D651" s="115"/>
      <c r="E651" s="89"/>
      <c r="F651" s="89"/>
      <c r="G651" s="234" t="s">
        <v>356</v>
      </c>
      <c r="H651" s="422">
        <v>18704.3</v>
      </c>
    </row>
    <row r="652" spans="1:8" s="98" customFormat="1" ht="38.450000000000003" customHeight="1">
      <c r="A652" s="601"/>
      <c r="B652" s="602"/>
      <c r="C652" s="102">
        <v>11011</v>
      </c>
      <c r="D652" s="603" t="s">
        <v>543</v>
      </c>
      <c r="E652" s="603"/>
      <c r="F652" s="603"/>
      <c r="G652" s="455" t="s">
        <v>19</v>
      </c>
      <c r="H652" s="230">
        <f>H653</f>
        <v>11731.2</v>
      </c>
    </row>
    <row r="653" spans="1:8" s="98" customFormat="1" ht="31.15" customHeight="1">
      <c r="A653" s="601"/>
      <c r="B653" s="602"/>
      <c r="C653" s="118"/>
      <c r="D653" s="115"/>
      <c r="E653" s="89"/>
      <c r="F653" s="89"/>
      <c r="G653" s="234" t="s">
        <v>97</v>
      </c>
      <c r="H653" s="422">
        <v>11731.2</v>
      </c>
    </row>
    <row r="654" spans="1:8" s="98" customFormat="1" ht="27.6" customHeight="1">
      <c r="A654" s="117"/>
      <c r="B654" s="102">
        <v>1088</v>
      </c>
      <c r="C654" s="508" t="s">
        <v>15</v>
      </c>
      <c r="D654" s="605"/>
      <c r="E654" s="605"/>
      <c r="F654" s="606"/>
      <c r="G654" s="89"/>
      <c r="H654" s="230">
        <f>H655+H657+H659</f>
        <v>264504.5</v>
      </c>
    </row>
    <row r="655" spans="1:8" s="98" customFormat="1" ht="111" customHeight="1">
      <c r="A655" s="601"/>
      <c r="B655" s="602"/>
      <c r="C655" s="102">
        <v>12002</v>
      </c>
      <c r="D655" s="603" t="s">
        <v>544</v>
      </c>
      <c r="E655" s="611"/>
      <c r="F655" s="611"/>
      <c r="G655" s="453" t="s">
        <v>817</v>
      </c>
      <c r="H655" s="236">
        <f>H656</f>
        <v>14039.9</v>
      </c>
    </row>
    <row r="656" spans="1:8" s="98" customFormat="1" ht="35.25" customHeight="1">
      <c r="A656" s="601"/>
      <c r="B656" s="602"/>
      <c r="C656" s="116"/>
      <c r="D656" s="115"/>
      <c r="E656" s="89"/>
      <c r="F656" s="89"/>
      <c r="G656" s="237" t="s">
        <v>364</v>
      </c>
      <c r="H656" s="431">
        <v>14039.9</v>
      </c>
    </row>
    <row r="657" spans="1:8" s="98" customFormat="1" ht="59.45" customHeight="1">
      <c r="A657" s="601"/>
      <c r="B657" s="602"/>
      <c r="C657" s="102">
        <v>12004</v>
      </c>
      <c r="D657" s="603" t="s">
        <v>365</v>
      </c>
      <c r="E657" s="611"/>
      <c r="F657" s="611"/>
      <c r="G657" s="453" t="s">
        <v>817</v>
      </c>
      <c r="H657" s="236">
        <f>H658</f>
        <v>148056.9</v>
      </c>
    </row>
    <row r="658" spans="1:8" s="98" customFormat="1" ht="39.6" customHeight="1">
      <c r="A658" s="601"/>
      <c r="B658" s="602"/>
      <c r="C658" s="116"/>
      <c r="D658" s="115"/>
      <c r="E658" s="89"/>
      <c r="F658" s="89"/>
      <c r="G658" s="237" t="s">
        <v>366</v>
      </c>
      <c r="H658" s="431">
        <v>148056.9</v>
      </c>
    </row>
    <row r="659" spans="1:8" s="98" customFormat="1" ht="55.9" customHeight="1">
      <c r="A659" s="601"/>
      <c r="B659" s="602"/>
      <c r="C659" s="102">
        <v>12005</v>
      </c>
      <c r="D659" s="603" t="s">
        <v>367</v>
      </c>
      <c r="E659" s="611"/>
      <c r="F659" s="611"/>
      <c r="G659" s="453" t="s">
        <v>817</v>
      </c>
      <c r="H659" s="236">
        <f>H660</f>
        <v>102407.7</v>
      </c>
    </row>
    <row r="660" spans="1:8" s="98" customFormat="1" ht="35.25" customHeight="1">
      <c r="A660" s="601"/>
      <c r="B660" s="602"/>
      <c r="C660" s="116"/>
      <c r="D660" s="115"/>
      <c r="E660" s="89"/>
      <c r="F660" s="89"/>
      <c r="G660" s="237" t="s">
        <v>364</v>
      </c>
      <c r="H660" s="431">
        <v>102407.7</v>
      </c>
    </row>
    <row r="661" spans="1:8" s="98" customFormat="1" ht="56.45" customHeight="1">
      <c r="A661" s="251"/>
      <c r="B661" s="121">
        <v>1117</v>
      </c>
      <c r="C661" s="608" t="s">
        <v>548</v>
      </c>
      <c r="D661" s="625"/>
      <c r="E661" s="625"/>
      <c r="F661" s="626"/>
      <c r="G661" s="477"/>
      <c r="H661" s="230">
        <f>H662</f>
        <v>295141.59999999998</v>
      </c>
    </row>
    <row r="662" spans="1:8" s="98" customFormat="1" ht="67.150000000000006" customHeight="1">
      <c r="A662" s="251"/>
      <c r="B662" s="616"/>
      <c r="C662" s="102">
        <v>11004</v>
      </c>
      <c r="D662" s="603" t="s">
        <v>586</v>
      </c>
      <c r="E662" s="618"/>
      <c r="F662" s="618"/>
      <c r="G662" s="455" t="s">
        <v>19</v>
      </c>
      <c r="H662" s="230">
        <f>H663</f>
        <v>295141.59999999998</v>
      </c>
    </row>
    <row r="663" spans="1:8" s="98" customFormat="1" ht="35.25" customHeight="1">
      <c r="A663" s="251"/>
      <c r="B663" s="617"/>
      <c r="C663" s="118"/>
      <c r="D663" s="115"/>
      <c r="E663" s="89"/>
      <c r="F663" s="89"/>
      <c r="G663" s="162" t="s">
        <v>596</v>
      </c>
      <c r="H663" s="155">
        <v>295141.59999999998</v>
      </c>
    </row>
    <row r="664" spans="1:8" s="98" customFormat="1" ht="35.25" customHeight="1">
      <c r="B664" s="82">
        <v>1141</v>
      </c>
      <c r="C664" s="508" t="s">
        <v>341</v>
      </c>
      <c r="D664" s="605"/>
      <c r="E664" s="605"/>
      <c r="F664" s="606"/>
      <c r="G664" s="89"/>
      <c r="H664" s="230">
        <f>H665+H671+H673+H677+H684+H686+H688+H690+H692</f>
        <v>3175136.6492647058</v>
      </c>
    </row>
    <row r="665" spans="1:8" s="98" customFormat="1" ht="35.25" customHeight="1">
      <c r="B665" s="607"/>
      <c r="C665" s="102">
        <v>11001</v>
      </c>
      <c r="D665" s="608" t="s">
        <v>342</v>
      </c>
      <c r="E665" s="609"/>
      <c r="F665" s="610"/>
      <c r="G665" s="455" t="s">
        <v>19</v>
      </c>
      <c r="H665" s="230">
        <f>SUM(H666:H670)</f>
        <v>1914885.9</v>
      </c>
    </row>
    <row r="666" spans="1:8" s="98" customFormat="1" ht="30" customHeight="1">
      <c r="B666" s="607"/>
      <c r="C666" s="116"/>
      <c r="D666" s="115"/>
      <c r="E666" s="89"/>
      <c r="F666" s="89"/>
      <c r="G666" s="234" t="s">
        <v>343</v>
      </c>
      <c r="H666" s="422">
        <v>253458.5</v>
      </c>
    </row>
    <row r="667" spans="1:8" s="98" customFormat="1" ht="27.75" customHeight="1">
      <c r="B667" s="607"/>
      <c r="C667" s="116"/>
      <c r="D667" s="115"/>
      <c r="E667" s="89"/>
      <c r="F667" s="89"/>
      <c r="G667" s="234" t="s">
        <v>344</v>
      </c>
      <c r="H667" s="422">
        <v>178927.59999999998</v>
      </c>
    </row>
    <row r="668" spans="1:8" s="98" customFormat="1" ht="27.75" customHeight="1">
      <c r="B668" s="607"/>
      <c r="C668" s="116"/>
      <c r="D668" s="115"/>
      <c r="E668" s="89"/>
      <c r="F668" s="89"/>
      <c r="G668" s="234" t="s">
        <v>345</v>
      </c>
      <c r="H668" s="422">
        <v>465498.5</v>
      </c>
    </row>
    <row r="669" spans="1:8" s="98" customFormat="1" ht="30" customHeight="1">
      <c r="B669" s="607"/>
      <c r="C669" s="116"/>
      <c r="D669" s="115"/>
      <c r="E669" s="89"/>
      <c r="F669" s="89"/>
      <c r="G669" s="162" t="s">
        <v>346</v>
      </c>
      <c r="H669" s="422">
        <v>356315.3</v>
      </c>
    </row>
    <row r="670" spans="1:8" s="98" customFormat="1" ht="30.75" customHeight="1">
      <c r="B670" s="607"/>
      <c r="C670" s="116"/>
      <c r="D670" s="115"/>
      <c r="E670" s="89"/>
      <c r="F670" s="89"/>
      <c r="G670" s="162" t="s">
        <v>347</v>
      </c>
      <c r="H670" s="422">
        <v>660686</v>
      </c>
    </row>
    <row r="671" spans="1:8" s="98" customFormat="1" ht="81.599999999999994" customHeight="1">
      <c r="B671" s="607"/>
      <c r="C671" s="102">
        <v>11002</v>
      </c>
      <c r="D671" s="603" t="s">
        <v>535</v>
      </c>
      <c r="E671" s="603"/>
      <c r="F671" s="603"/>
      <c r="G671" s="455" t="s">
        <v>19</v>
      </c>
      <c r="H671" s="230">
        <f>H672</f>
        <v>15559.2</v>
      </c>
    </row>
    <row r="672" spans="1:8" s="98" customFormat="1" ht="28.5" customHeight="1">
      <c r="B672" s="607"/>
      <c r="C672" s="116"/>
      <c r="D672" s="115"/>
      <c r="E672" s="89"/>
      <c r="F672" s="89"/>
      <c r="G672" s="235" t="s">
        <v>97</v>
      </c>
      <c r="H672" s="422">
        <v>15559.2</v>
      </c>
    </row>
    <row r="673" spans="2:8" s="98" customFormat="1" ht="42.6" customHeight="1">
      <c r="B673" s="607"/>
      <c r="C673" s="102">
        <v>11007</v>
      </c>
      <c r="D673" s="603" t="s">
        <v>350</v>
      </c>
      <c r="E673" s="611"/>
      <c r="F673" s="611"/>
      <c r="G673" s="455" t="s">
        <v>19</v>
      </c>
      <c r="H673" s="230">
        <f>SUM(H674:H676)</f>
        <v>441191.94926470594</v>
      </c>
    </row>
    <row r="674" spans="2:8" s="98" customFormat="1" ht="36.75" customHeight="1">
      <c r="B674" s="607"/>
      <c r="C674" s="116"/>
      <c r="D674" s="115"/>
      <c r="E674" s="89"/>
      <c r="F674" s="89"/>
      <c r="G674" s="237" t="s">
        <v>349</v>
      </c>
      <c r="H674" s="422">
        <v>97468.769852941186</v>
      </c>
    </row>
    <row r="675" spans="2:8" s="98" customFormat="1" ht="34.5" customHeight="1">
      <c r="B675" s="607"/>
      <c r="C675" s="116"/>
      <c r="D675" s="115"/>
      <c r="E675" s="89"/>
      <c r="F675" s="89"/>
      <c r="G675" s="237" t="s">
        <v>623</v>
      </c>
      <c r="H675" s="422">
        <v>204277.46764705883</v>
      </c>
    </row>
    <row r="676" spans="2:8" s="98" customFormat="1" ht="38.25" customHeight="1">
      <c r="B676" s="607"/>
      <c r="C676" s="116"/>
      <c r="D676" s="115"/>
      <c r="E676" s="89"/>
      <c r="F676" s="89"/>
      <c r="G676" s="237" t="s">
        <v>624</v>
      </c>
      <c r="H676" s="422">
        <v>139445.71176470589</v>
      </c>
    </row>
    <row r="677" spans="2:8" s="98" customFormat="1" ht="41.45" customHeight="1">
      <c r="B677" s="607"/>
      <c r="C677" s="102">
        <v>11009</v>
      </c>
      <c r="D677" s="603" t="s">
        <v>351</v>
      </c>
      <c r="E677" s="603"/>
      <c r="F677" s="603"/>
      <c r="G677" s="455" t="s">
        <v>19</v>
      </c>
      <c r="H677" s="230">
        <f>SUM(H678:H683)</f>
        <v>545383.69999999995</v>
      </c>
    </row>
    <row r="678" spans="2:8" s="98" customFormat="1" ht="26.45" customHeight="1">
      <c r="B678" s="607"/>
      <c r="C678" s="116"/>
      <c r="D678" s="115"/>
      <c r="E678" s="89"/>
      <c r="F678" s="89"/>
      <c r="G678" s="237" t="s">
        <v>352</v>
      </c>
      <c r="H678" s="422">
        <v>91977.5</v>
      </c>
    </row>
    <row r="679" spans="2:8" s="98" customFormat="1" ht="26.45" customHeight="1">
      <c r="B679" s="607"/>
      <c r="C679" s="116"/>
      <c r="D679" s="115"/>
      <c r="E679" s="89"/>
      <c r="F679" s="89"/>
      <c r="G679" s="237" t="s">
        <v>624</v>
      </c>
      <c r="H679" s="422">
        <v>92705.4</v>
      </c>
    </row>
    <row r="680" spans="2:8" s="98" customFormat="1" ht="28.9" customHeight="1">
      <c r="B680" s="607"/>
      <c r="C680" s="116"/>
      <c r="D680" s="115"/>
      <c r="E680" s="89"/>
      <c r="F680" s="89"/>
      <c r="G680" s="237" t="s">
        <v>353</v>
      </c>
      <c r="H680" s="422">
        <v>92813.3</v>
      </c>
    </row>
    <row r="681" spans="2:8" s="98" customFormat="1" ht="35.450000000000003" customHeight="1">
      <c r="B681" s="607"/>
      <c r="C681" s="116"/>
      <c r="D681" s="115"/>
      <c r="E681" s="89"/>
      <c r="F681" s="89"/>
      <c r="G681" s="237" t="s">
        <v>348</v>
      </c>
      <c r="H681" s="422">
        <v>88878.8</v>
      </c>
    </row>
    <row r="682" spans="2:8" s="98" customFormat="1" ht="30.6" customHeight="1">
      <c r="B682" s="607"/>
      <c r="C682" s="116"/>
      <c r="D682" s="115"/>
      <c r="E682" s="89"/>
      <c r="F682" s="89"/>
      <c r="G682" s="237" t="s">
        <v>623</v>
      </c>
      <c r="H682" s="422">
        <v>87557</v>
      </c>
    </row>
    <row r="683" spans="2:8" s="98" customFormat="1" ht="36.75" customHeight="1">
      <c r="B683" s="607"/>
      <c r="C683" s="116"/>
      <c r="D683" s="115"/>
      <c r="E683" s="89"/>
      <c r="F683" s="89"/>
      <c r="G683" s="237" t="s">
        <v>349</v>
      </c>
      <c r="H683" s="422">
        <v>91451.7</v>
      </c>
    </row>
    <row r="684" spans="2:8" s="98" customFormat="1" ht="56.45" customHeight="1">
      <c r="B684" s="607"/>
      <c r="C684" s="102">
        <v>11010</v>
      </c>
      <c r="D684" s="612" t="s">
        <v>536</v>
      </c>
      <c r="E684" s="612"/>
      <c r="F684" s="612"/>
      <c r="G684" s="455" t="s">
        <v>19</v>
      </c>
      <c r="H684" s="230">
        <f>H685</f>
        <v>37674.400000000001</v>
      </c>
    </row>
    <row r="685" spans="2:8" s="98" customFormat="1" ht="32.25" customHeight="1">
      <c r="B685" s="607"/>
      <c r="C685" s="116"/>
      <c r="D685" s="89"/>
      <c r="E685" s="89"/>
      <c r="F685" s="89"/>
      <c r="G685" s="234" t="s">
        <v>97</v>
      </c>
      <c r="H685" s="422">
        <v>37674.400000000001</v>
      </c>
    </row>
    <row r="686" spans="2:8" s="98" customFormat="1" ht="37.5" customHeight="1">
      <c r="B686" s="607"/>
      <c r="C686" s="102">
        <v>11015</v>
      </c>
      <c r="D686" s="612" t="s">
        <v>537</v>
      </c>
      <c r="E686" s="612"/>
      <c r="F686" s="612"/>
      <c r="G686" s="455" t="s">
        <v>19</v>
      </c>
      <c r="H686" s="230">
        <f>H687</f>
        <v>12225</v>
      </c>
    </row>
    <row r="687" spans="2:8" s="117" customFormat="1" ht="33" customHeight="1">
      <c r="B687" s="607"/>
      <c r="C687" s="116"/>
      <c r="D687" s="89"/>
      <c r="E687" s="89"/>
      <c r="F687" s="89"/>
      <c r="G687" s="234" t="s">
        <v>97</v>
      </c>
      <c r="H687" s="422">
        <v>12225</v>
      </c>
    </row>
    <row r="688" spans="2:8" s="117" customFormat="1" ht="43.5" customHeight="1">
      <c r="B688" s="607"/>
      <c r="C688" s="102">
        <v>11016</v>
      </c>
      <c r="D688" s="612" t="s">
        <v>538</v>
      </c>
      <c r="E688" s="612"/>
      <c r="F688" s="612"/>
      <c r="G688" s="455" t="s">
        <v>19</v>
      </c>
      <c r="H688" s="230">
        <f>H689</f>
        <v>62479.1</v>
      </c>
    </row>
    <row r="689" spans="1:8" s="98" customFormat="1" ht="29.25" customHeight="1">
      <c r="B689" s="607"/>
      <c r="C689" s="116"/>
      <c r="D689" s="89"/>
      <c r="E689" s="89"/>
      <c r="F689" s="89"/>
      <c r="G689" s="234" t="s">
        <v>97</v>
      </c>
      <c r="H689" s="422">
        <v>62479.1</v>
      </c>
    </row>
    <row r="690" spans="1:8" s="98" customFormat="1" ht="38.25" customHeight="1">
      <c r="B690" s="607"/>
      <c r="C690" s="102">
        <v>11018</v>
      </c>
      <c r="D690" s="603" t="s">
        <v>539</v>
      </c>
      <c r="E690" s="603"/>
      <c r="F690" s="603"/>
      <c r="G690" s="455" t="s">
        <v>19</v>
      </c>
      <c r="H690" s="230">
        <f>H691</f>
        <v>113881.4</v>
      </c>
    </row>
    <row r="691" spans="1:8" s="98" customFormat="1" ht="30.75" customHeight="1">
      <c r="B691" s="607"/>
      <c r="C691" s="116"/>
      <c r="D691" s="115"/>
      <c r="E691" s="89"/>
      <c r="F691" s="89"/>
      <c r="G691" s="234" t="s">
        <v>97</v>
      </c>
      <c r="H691" s="422">
        <v>113881.4</v>
      </c>
    </row>
    <row r="692" spans="1:8" s="98" customFormat="1" ht="49.9" customHeight="1">
      <c r="B692" s="607"/>
      <c r="C692" s="102">
        <v>12002</v>
      </c>
      <c r="D692" s="603" t="s">
        <v>540</v>
      </c>
      <c r="E692" s="603"/>
      <c r="F692" s="603"/>
      <c r="G692" s="455" t="s">
        <v>19</v>
      </c>
      <c r="H692" s="230">
        <f>H693</f>
        <v>31856</v>
      </c>
    </row>
    <row r="693" spans="1:8" s="98" customFormat="1" ht="30.75" customHeight="1">
      <c r="B693" s="607"/>
      <c r="C693" s="118"/>
      <c r="D693" s="115"/>
      <c r="E693" s="89"/>
      <c r="F693" s="89"/>
      <c r="G693" s="234" t="s">
        <v>97</v>
      </c>
      <c r="H693" s="422">
        <v>31856</v>
      </c>
    </row>
    <row r="694" spans="1:8" s="98" customFormat="1" ht="40.15" customHeight="1">
      <c r="A694" s="251"/>
      <c r="B694" s="102">
        <v>1153</v>
      </c>
      <c r="C694" s="508" t="s">
        <v>362</v>
      </c>
      <c r="D694" s="605"/>
      <c r="E694" s="605"/>
      <c r="F694" s="606"/>
      <c r="G694" s="89"/>
      <c r="H694" s="230">
        <f>H695+H697</f>
        <v>121765.17760000001</v>
      </c>
    </row>
    <row r="695" spans="1:8" s="98" customFormat="1" ht="52.9" customHeight="1">
      <c r="A695" s="251"/>
      <c r="B695" s="613"/>
      <c r="C695" s="102">
        <v>11001</v>
      </c>
      <c r="D695" s="603" t="s">
        <v>363</v>
      </c>
      <c r="E695" s="603"/>
      <c r="F695" s="603"/>
      <c r="G695" s="455" t="s">
        <v>19</v>
      </c>
      <c r="H695" s="230">
        <f>H696</f>
        <v>97709.6</v>
      </c>
    </row>
    <row r="696" spans="1:8" s="98" customFormat="1" ht="28.9" customHeight="1">
      <c r="A696" s="251"/>
      <c r="B696" s="614"/>
      <c r="C696" s="116"/>
      <c r="D696" s="115"/>
      <c r="E696" s="89"/>
      <c r="F696" s="89"/>
      <c r="G696" s="162" t="s">
        <v>816</v>
      </c>
      <c r="H696" s="422">
        <v>97709.6</v>
      </c>
    </row>
    <row r="697" spans="1:8" s="98" customFormat="1" ht="51.6" customHeight="1">
      <c r="A697" s="251"/>
      <c r="B697" s="614"/>
      <c r="C697" s="102">
        <v>11002</v>
      </c>
      <c r="D697" s="603" t="s">
        <v>17</v>
      </c>
      <c r="E697" s="603"/>
      <c r="F697" s="603"/>
      <c r="G697" s="455" t="s">
        <v>19</v>
      </c>
      <c r="H697" s="230">
        <f>H698</f>
        <v>24055.577600000004</v>
      </c>
    </row>
    <row r="698" spans="1:8" s="98" customFormat="1" ht="49.9" customHeight="1">
      <c r="A698" s="251"/>
      <c r="B698" s="615"/>
      <c r="C698" s="118"/>
      <c r="D698" s="115"/>
      <c r="E698" s="89"/>
      <c r="F698" s="89"/>
      <c r="G698" s="162" t="s">
        <v>1133</v>
      </c>
      <c r="H698" s="422">
        <v>24055.577600000004</v>
      </c>
    </row>
    <row r="699" spans="1:8" s="98" customFormat="1" ht="29.25" customHeight="1">
      <c r="B699" s="102">
        <v>1160</v>
      </c>
      <c r="C699" s="508" t="s">
        <v>368</v>
      </c>
      <c r="D699" s="605"/>
      <c r="E699" s="605"/>
      <c r="F699" s="606"/>
      <c r="G699" s="89"/>
      <c r="H699" s="230">
        <f>H700+H702+H704</f>
        <v>251121.10000000003</v>
      </c>
    </row>
    <row r="700" spans="1:8" s="117" customFormat="1" ht="52.5" customHeight="1">
      <c r="B700" s="613"/>
      <c r="C700" s="102">
        <v>11009</v>
      </c>
      <c r="D700" s="603" t="s">
        <v>574</v>
      </c>
      <c r="E700" s="611"/>
      <c r="F700" s="611"/>
      <c r="G700" s="455" t="s">
        <v>19</v>
      </c>
      <c r="H700" s="230">
        <f>H701</f>
        <v>11561.6</v>
      </c>
    </row>
    <row r="701" spans="1:8" s="117" customFormat="1" ht="37.5" customHeight="1">
      <c r="B701" s="614"/>
      <c r="C701" s="142"/>
      <c r="D701" s="141"/>
      <c r="E701" s="89"/>
      <c r="F701" s="89"/>
      <c r="G701" s="234" t="s">
        <v>97</v>
      </c>
      <c r="H701" s="422">
        <v>11561.6</v>
      </c>
    </row>
    <row r="702" spans="1:8" s="119" customFormat="1" ht="50.45" customHeight="1">
      <c r="B702" s="614"/>
      <c r="C702" s="102">
        <v>11012</v>
      </c>
      <c r="D702" s="603" t="s">
        <v>818</v>
      </c>
      <c r="E702" s="603"/>
      <c r="F702" s="603"/>
      <c r="G702" s="455" t="s">
        <v>19</v>
      </c>
      <c r="H702" s="230">
        <f>H703</f>
        <v>163107.20000000001</v>
      </c>
    </row>
    <row r="703" spans="1:8" s="119" customFormat="1" ht="33.75" customHeight="1">
      <c r="B703" s="614"/>
      <c r="C703" s="142"/>
      <c r="D703" s="141"/>
      <c r="E703" s="89"/>
      <c r="F703" s="89"/>
      <c r="G703" s="234" t="s">
        <v>97</v>
      </c>
      <c r="H703" s="422">
        <v>163107.20000000001</v>
      </c>
    </row>
    <row r="704" spans="1:8" s="120" customFormat="1" ht="47.45" customHeight="1">
      <c r="A704" s="119"/>
      <c r="B704" s="614"/>
      <c r="C704" s="102">
        <v>11013</v>
      </c>
      <c r="D704" s="603" t="s">
        <v>819</v>
      </c>
      <c r="E704" s="603"/>
      <c r="F704" s="603"/>
      <c r="G704" s="455" t="s">
        <v>19</v>
      </c>
      <c r="H704" s="230">
        <f>H705</f>
        <v>76452.3</v>
      </c>
    </row>
    <row r="705" spans="1:8" s="120" customFormat="1" ht="30.75" customHeight="1">
      <c r="A705" s="119"/>
      <c r="B705" s="615"/>
      <c r="C705" s="142"/>
      <c r="D705" s="141"/>
      <c r="E705" s="89"/>
      <c r="F705" s="89"/>
      <c r="G705" s="234" t="s">
        <v>97</v>
      </c>
      <c r="H705" s="422">
        <v>76452.3</v>
      </c>
    </row>
    <row r="706" spans="1:8" s="117" customFormat="1" ht="30.6" customHeight="1">
      <c r="B706" s="130">
        <v>1205</v>
      </c>
      <c r="C706" s="520" t="s">
        <v>708</v>
      </c>
      <c r="D706" s="521"/>
      <c r="E706" s="521"/>
      <c r="F706" s="522"/>
      <c r="G706" s="462"/>
      <c r="H706" s="77">
        <f>H707</f>
        <v>18000</v>
      </c>
    </row>
    <row r="707" spans="1:8" s="117" customFormat="1" ht="37.5" customHeight="1">
      <c r="B707" s="488"/>
      <c r="C707" s="92">
        <v>12026</v>
      </c>
      <c r="D707" s="519" t="s">
        <v>709</v>
      </c>
      <c r="E707" s="519"/>
      <c r="F707" s="519"/>
      <c r="G707" s="455" t="s">
        <v>19</v>
      </c>
      <c r="H707" s="230">
        <f>H708</f>
        <v>18000</v>
      </c>
    </row>
    <row r="708" spans="1:8" s="117" customFormat="1" ht="29.25" customHeight="1">
      <c r="B708" s="489"/>
      <c r="C708" s="83"/>
      <c r="D708" s="85"/>
      <c r="E708" s="85"/>
      <c r="F708" s="85"/>
      <c r="G708" s="154" t="s">
        <v>678</v>
      </c>
      <c r="H708" s="422">
        <v>18000</v>
      </c>
    </row>
    <row r="709" spans="1:8" ht="33" customHeight="1">
      <c r="B709" s="619" t="s">
        <v>524</v>
      </c>
      <c r="C709" s="620"/>
      <c r="D709" s="620"/>
      <c r="E709" s="620"/>
      <c r="F709" s="620"/>
      <c r="G709" s="621"/>
      <c r="H709" s="77">
        <f>+H710+H713+H721+H726+H718</f>
        <v>885795.10000000009</v>
      </c>
    </row>
    <row r="710" spans="1:8" ht="33" customHeight="1">
      <c r="B710" s="111">
        <v>1049</v>
      </c>
      <c r="C710" s="622" t="s">
        <v>603</v>
      </c>
      <c r="D710" s="622"/>
      <c r="E710" s="622"/>
      <c r="F710" s="622"/>
      <c r="G710" s="81"/>
      <c r="H710" s="227">
        <f t="shared" ref="H710:H711" si="42">+H711</f>
        <v>204349.3</v>
      </c>
    </row>
    <row r="711" spans="1:8" ht="40.15" customHeight="1">
      <c r="B711" s="486"/>
      <c r="C711" s="81">
        <v>11004</v>
      </c>
      <c r="D711" s="623" t="s">
        <v>604</v>
      </c>
      <c r="E711" s="623"/>
      <c r="F711" s="623"/>
      <c r="G711" s="453" t="s">
        <v>524</v>
      </c>
      <c r="H711" s="227">
        <f t="shared" si="42"/>
        <v>204349.3</v>
      </c>
    </row>
    <row r="712" spans="1:8" ht="33" customHeight="1">
      <c r="B712" s="487"/>
      <c r="C712" s="81"/>
      <c r="D712" s="238"/>
      <c r="E712" s="238"/>
      <c r="F712" s="238"/>
      <c r="G712" s="162" t="s">
        <v>700</v>
      </c>
      <c r="H712" s="165">
        <v>204349.3</v>
      </c>
    </row>
    <row r="713" spans="1:8" s="117" customFormat="1" ht="34.5" customHeight="1">
      <c r="B713" s="102">
        <v>1070</v>
      </c>
      <c r="C713" s="508" t="s">
        <v>575</v>
      </c>
      <c r="D713" s="627"/>
      <c r="E713" s="627"/>
      <c r="F713" s="628"/>
      <c r="G713" s="89"/>
      <c r="H713" s="230">
        <f>H714+H716</f>
        <v>122505.9</v>
      </c>
    </row>
    <row r="714" spans="1:8" s="98" customFormat="1" ht="43.9" customHeight="1">
      <c r="B714" s="613"/>
      <c r="C714" s="102">
        <v>11001</v>
      </c>
      <c r="D714" s="603" t="s">
        <v>369</v>
      </c>
      <c r="E714" s="603"/>
      <c r="F714" s="603"/>
      <c r="G714" s="455" t="s">
        <v>547</v>
      </c>
      <c r="H714" s="230">
        <f>H715</f>
        <v>87738.2</v>
      </c>
    </row>
    <row r="715" spans="1:8" s="98" customFormat="1" ht="33" customHeight="1">
      <c r="B715" s="614"/>
      <c r="C715" s="118"/>
      <c r="D715" s="115"/>
      <c r="E715" s="89"/>
      <c r="F715" s="89"/>
      <c r="G715" s="234" t="s">
        <v>370</v>
      </c>
      <c r="H715" s="422">
        <v>87738.2</v>
      </c>
    </row>
    <row r="716" spans="1:8" s="117" customFormat="1" ht="47.45" customHeight="1">
      <c r="B716" s="614"/>
      <c r="C716" s="102">
        <v>11002</v>
      </c>
      <c r="D716" s="603" t="s">
        <v>371</v>
      </c>
      <c r="E716" s="611"/>
      <c r="F716" s="611"/>
      <c r="G716" s="455" t="s">
        <v>547</v>
      </c>
      <c r="H716" s="230">
        <f>H717</f>
        <v>34767.699999999997</v>
      </c>
    </row>
    <row r="717" spans="1:8" s="98" customFormat="1" ht="27" customHeight="1">
      <c r="B717" s="614"/>
      <c r="C717" s="118"/>
      <c r="D717" s="115"/>
      <c r="E717" s="89"/>
      <c r="F717" s="89"/>
      <c r="G717" s="234" t="s">
        <v>372</v>
      </c>
      <c r="H717" s="422">
        <v>34767.699999999997</v>
      </c>
    </row>
    <row r="718" spans="1:8" ht="35.450000000000003" customHeight="1">
      <c r="B718" s="92">
        <v>1073</v>
      </c>
      <c r="C718" s="532" t="s">
        <v>415</v>
      </c>
      <c r="D718" s="600"/>
      <c r="E718" s="600"/>
      <c r="F718" s="533"/>
      <c r="G718" s="462"/>
      <c r="H718" s="77">
        <f>+H719</f>
        <v>16925.3</v>
      </c>
    </row>
    <row r="719" spans="1:8" ht="36" customHeight="1">
      <c r="B719" s="488"/>
      <c r="C719" s="92">
        <v>11001</v>
      </c>
      <c r="D719" s="595" t="s">
        <v>416</v>
      </c>
      <c r="E719" s="596"/>
      <c r="F719" s="597"/>
      <c r="G719" s="455" t="s">
        <v>524</v>
      </c>
      <c r="H719" s="77">
        <f>+H720</f>
        <v>16925.3</v>
      </c>
    </row>
    <row r="720" spans="1:8" ht="31.9" customHeight="1">
      <c r="B720" s="489"/>
      <c r="C720" s="92"/>
      <c r="D720" s="92"/>
      <c r="E720" s="462"/>
      <c r="F720" s="462"/>
      <c r="G720" s="186" t="s">
        <v>417</v>
      </c>
      <c r="H720" s="157">
        <v>16925.3</v>
      </c>
    </row>
    <row r="721" spans="2:8" ht="37.5" customHeight="1">
      <c r="B721" s="107">
        <v>1079</v>
      </c>
      <c r="C721" s="508" t="s">
        <v>421</v>
      </c>
      <c r="D721" s="509"/>
      <c r="E721" s="509"/>
      <c r="F721" s="510"/>
      <c r="G721" s="462"/>
      <c r="H721" s="230">
        <f>H722+H724</f>
        <v>440480.8</v>
      </c>
    </row>
    <row r="722" spans="2:8" ht="64.150000000000006" customHeight="1">
      <c r="B722" s="490"/>
      <c r="C722" s="92">
        <v>11003</v>
      </c>
      <c r="D722" s="498" t="s">
        <v>522</v>
      </c>
      <c r="E722" s="499"/>
      <c r="F722" s="500"/>
      <c r="G722" s="455" t="s">
        <v>520</v>
      </c>
      <c r="H722" s="230">
        <f t="shared" ref="H722" si="43">+H723</f>
        <v>411452.5</v>
      </c>
    </row>
    <row r="723" spans="2:8" ht="34.9" customHeight="1">
      <c r="B723" s="491"/>
      <c r="C723" s="92"/>
      <c r="D723" s="156"/>
      <c r="E723" s="461"/>
      <c r="F723" s="461"/>
      <c r="G723" s="167" t="s">
        <v>521</v>
      </c>
      <c r="H723" s="157">
        <v>411452.5</v>
      </c>
    </row>
    <row r="724" spans="2:8" ht="41.45" customHeight="1">
      <c r="B724" s="491"/>
      <c r="C724" s="92">
        <v>11015</v>
      </c>
      <c r="D724" s="498" t="s">
        <v>605</v>
      </c>
      <c r="E724" s="499"/>
      <c r="F724" s="500"/>
      <c r="G724" s="455" t="s">
        <v>520</v>
      </c>
      <c r="H724" s="230">
        <f>+H725</f>
        <v>29028.3</v>
      </c>
    </row>
    <row r="725" spans="2:8" ht="37.5" customHeight="1">
      <c r="B725" s="492"/>
      <c r="C725" s="92"/>
      <c r="D725" s="156"/>
      <c r="E725" s="461"/>
      <c r="F725" s="461"/>
      <c r="G725" s="167" t="s">
        <v>521</v>
      </c>
      <c r="H725" s="157">
        <v>29028.3</v>
      </c>
    </row>
    <row r="726" spans="2:8" ht="37.5" customHeight="1">
      <c r="B726" s="147">
        <v>1176</v>
      </c>
      <c r="C726" s="520" t="s">
        <v>675</v>
      </c>
      <c r="D726" s="521"/>
      <c r="E726" s="521"/>
      <c r="F726" s="522"/>
      <c r="G726" s="462"/>
      <c r="H726" s="230">
        <f>H727</f>
        <v>101533.8</v>
      </c>
    </row>
    <row r="727" spans="2:8" ht="38.450000000000003" customHeight="1">
      <c r="B727" s="494"/>
      <c r="C727" s="92">
        <v>11003</v>
      </c>
      <c r="D727" s="498" t="s">
        <v>1107</v>
      </c>
      <c r="E727" s="499"/>
      <c r="F727" s="500"/>
      <c r="G727" s="455" t="s">
        <v>676</v>
      </c>
      <c r="H727" s="230">
        <f t="shared" ref="H727" si="44">+H728</f>
        <v>101533.8</v>
      </c>
    </row>
    <row r="728" spans="2:8" ht="30.6" customHeight="1">
      <c r="B728" s="507"/>
      <c r="C728" s="92"/>
      <c r="D728" s="156"/>
      <c r="E728" s="461"/>
      <c r="F728" s="461"/>
      <c r="G728" s="167" t="s">
        <v>677</v>
      </c>
      <c r="H728" s="157">
        <v>101533.8</v>
      </c>
    </row>
    <row r="729" spans="2:8" s="80" customFormat="1" ht="38.25" customHeight="1">
      <c r="B729" s="525" t="s">
        <v>373</v>
      </c>
      <c r="C729" s="526"/>
      <c r="D729" s="526"/>
      <c r="E729" s="526"/>
      <c r="F729" s="526"/>
      <c r="G729" s="527"/>
      <c r="H729" s="77">
        <f>H730+H737+H740</f>
        <v>1477383.7</v>
      </c>
    </row>
    <row r="730" spans="2:8" ht="31.15" customHeight="1">
      <c r="B730" s="81">
        <v>1120</v>
      </c>
      <c r="C730" s="520" t="s">
        <v>374</v>
      </c>
      <c r="D730" s="521"/>
      <c r="E730" s="521"/>
      <c r="F730" s="522"/>
      <c r="G730" s="83"/>
      <c r="H730" s="77">
        <f>H731+H733+H735</f>
        <v>781651</v>
      </c>
    </row>
    <row r="731" spans="2:8" ht="42" customHeight="1">
      <c r="B731" s="486"/>
      <c r="C731" s="145">
        <v>11004</v>
      </c>
      <c r="D731" s="498" t="s">
        <v>534</v>
      </c>
      <c r="E731" s="499"/>
      <c r="F731" s="500"/>
      <c r="G731" s="455" t="s">
        <v>373</v>
      </c>
      <c r="H731" s="77">
        <f>H732</f>
        <v>70889.2</v>
      </c>
    </row>
    <row r="732" spans="2:8" ht="34.9" customHeight="1">
      <c r="B732" s="523"/>
      <c r="C732" s="145"/>
      <c r="D732" s="498"/>
      <c r="E732" s="499"/>
      <c r="F732" s="500"/>
      <c r="G732" s="154" t="s">
        <v>528</v>
      </c>
      <c r="H732" s="422">
        <v>70889.2</v>
      </c>
    </row>
    <row r="733" spans="2:8" s="80" customFormat="1" ht="43.15" customHeight="1">
      <c r="B733" s="523"/>
      <c r="C733" s="92">
        <v>11005</v>
      </c>
      <c r="D733" s="516" t="s">
        <v>375</v>
      </c>
      <c r="E733" s="517"/>
      <c r="F733" s="518"/>
      <c r="G733" s="455" t="s">
        <v>373</v>
      </c>
      <c r="H733" s="77">
        <f t="shared" ref="H733:H738" si="45">H734</f>
        <v>34507.4</v>
      </c>
    </row>
    <row r="734" spans="2:8" s="80" customFormat="1" ht="33.6" customHeight="1">
      <c r="B734" s="523"/>
      <c r="C734" s="83"/>
      <c r="D734" s="185"/>
      <c r="E734" s="463"/>
      <c r="F734" s="463"/>
      <c r="G734" s="154" t="s">
        <v>376</v>
      </c>
      <c r="H734" s="422">
        <v>34507.4</v>
      </c>
    </row>
    <row r="735" spans="2:8" s="80" customFormat="1" ht="70.900000000000006" customHeight="1">
      <c r="B735" s="523"/>
      <c r="C735" s="92">
        <v>11007</v>
      </c>
      <c r="D735" s="498" t="s">
        <v>527</v>
      </c>
      <c r="E735" s="499"/>
      <c r="F735" s="500"/>
      <c r="G735" s="455" t="s">
        <v>373</v>
      </c>
      <c r="H735" s="77">
        <f>H736</f>
        <v>676254.4</v>
      </c>
    </row>
    <row r="736" spans="2:8" s="80" customFormat="1" ht="25.15" customHeight="1">
      <c r="B736" s="487"/>
      <c r="C736" s="83"/>
      <c r="D736" s="185"/>
      <c r="E736" s="463"/>
      <c r="F736" s="463"/>
      <c r="G736" s="154" t="s">
        <v>528</v>
      </c>
      <c r="H736" s="157">
        <v>676254.4</v>
      </c>
    </row>
    <row r="737" spans="2:8" s="98" customFormat="1" ht="29.45" customHeight="1">
      <c r="B737" s="111">
        <v>1123</v>
      </c>
      <c r="C737" s="520" t="s">
        <v>377</v>
      </c>
      <c r="D737" s="521"/>
      <c r="E737" s="521"/>
      <c r="F737" s="522"/>
      <c r="G737" s="83"/>
      <c r="H737" s="77">
        <f>H738</f>
        <v>260543</v>
      </c>
    </row>
    <row r="738" spans="2:8" s="117" customFormat="1" ht="34.5" customHeight="1">
      <c r="B738" s="490"/>
      <c r="C738" s="92">
        <v>11002</v>
      </c>
      <c r="D738" s="498" t="s">
        <v>378</v>
      </c>
      <c r="E738" s="499"/>
      <c r="F738" s="500"/>
      <c r="G738" s="455" t="s">
        <v>373</v>
      </c>
      <c r="H738" s="77">
        <f t="shared" si="45"/>
        <v>260543</v>
      </c>
    </row>
    <row r="739" spans="2:8" s="98" customFormat="1" ht="42.6" customHeight="1">
      <c r="B739" s="492"/>
      <c r="C739" s="83"/>
      <c r="D739" s="185"/>
      <c r="E739" s="463"/>
      <c r="F739" s="463"/>
      <c r="G739" s="154" t="s">
        <v>379</v>
      </c>
      <c r="H739" s="155">
        <v>260543</v>
      </c>
    </row>
    <row r="740" spans="2:8" s="117" customFormat="1" ht="41.45" customHeight="1">
      <c r="B740" s="81">
        <v>1149</v>
      </c>
      <c r="C740" s="520" t="s">
        <v>380</v>
      </c>
      <c r="D740" s="521"/>
      <c r="E740" s="521"/>
      <c r="F740" s="522"/>
      <c r="G740" s="83"/>
      <c r="H740" s="77">
        <f>H741+H743</f>
        <v>435189.7</v>
      </c>
    </row>
    <row r="741" spans="2:8" s="98" customFormat="1" ht="37.5" customHeight="1">
      <c r="B741" s="486"/>
      <c r="C741" s="92">
        <v>11001</v>
      </c>
      <c r="D741" s="516" t="s">
        <v>381</v>
      </c>
      <c r="E741" s="517"/>
      <c r="F741" s="518"/>
      <c r="G741" s="455" t="s">
        <v>373</v>
      </c>
      <c r="H741" s="77">
        <f t="shared" ref="H741" si="46">H742</f>
        <v>197652</v>
      </c>
    </row>
    <row r="742" spans="2:8" s="98" customFormat="1" ht="34.9" customHeight="1">
      <c r="B742" s="523"/>
      <c r="C742" s="83"/>
      <c r="D742" s="185"/>
      <c r="E742" s="463"/>
      <c r="F742" s="463"/>
      <c r="G742" s="154" t="s">
        <v>376</v>
      </c>
      <c r="H742" s="157">
        <v>197652</v>
      </c>
    </row>
    <row r="743" spans="2:8" s="98" customFormat="1" ht="85.15" customHeight="1">
      <c r="B743" s="523"/>
      <c r="C743" s="92">
        <v>11002</v>
      </c>
      <c r="D743" s="503" t="s">
        <v>382</v>
      </c>
      <c r="E743" s="503"/>
      <c r="F743" s="503"/>
      <c r="G743" s="455" t="s">
        <v>373</v>
      </c>
      <c r="H743" s="77">
        <f t="shared" ref="H743" si="47">H744</f>
        <v>237537.7</v>
      </c>
    </row>
    <row r="744" spans="2:8" s="98" customFormat="1" ht="36" customHeight="1">
      <c r="B744" s="523"/>
      <c r="C744" s="83"/>
      <c r="D744" s="185"/>
      <c r="E744" s="463"/>
      <c r="F744" s="463"/>
      <c r="G744" s="154" t="s">
        <v>383</v>
      </c>
      <c r="H744" s="157">
        <v>237537.7</v>
      </c>
    </row>
    <row r="745" spans="2:8" ht="36.75" customHeight="1">
      <c r="B745" s="619" t="s">
        <v>563</v>
      </c>
      <c r="C745" s="620"/>
      <c r="D745" s="620"/>
      <c r="E745" s="620"/>
      <c r="F745" s="620"/>
      <c r="G745" s="621"/>
      <c r="H745" s="466">
        <f>+H746+H750</f>
        <v>626687.80000000005</v>
      </c>
    </row>
    <row r="746" spans="2:8" ht="42.75" customHeight="1">
      <c r="B746" s="81">
        <v>1043</v>
      </c>
      <c r="C746" s="563" t="s">
        <v>588</v>
      </c>
      <c r="D746" s="564"/>
      <c r="E746" s="564"/>
      <c r="F746" s="565"/>
      <c r="G746" s="462"/>
      <c r="H746" s="77">
        <f>+H747</f>
        <v>280000</v>
      </c>
    </row>
    <row r="747" spans="2:8" ht="38.25" customHeight="1">
      <c r="B747" s="486"/>
      <c r="C747" s="92">
        <v>11004</v>
      </c>
      <c r="D747" s="498" t="s">
        <v>587</v>
      </c>
      <c r="E747" s="499"/>
      <c r="F747" s="500"/>
      <c r="G747" s="455" t="s">
        <v>563</v>
      </c>
      <c r="H747" s="77">
        <f>+H748+H749</f>
        <v>280000</v>
      </c>
    </row>
    <row r="748" spans="2:8" ht="24.75" customHeight="1">
      <c r="B748" s="523"/>
      <c r="C748" s="92"/>
      <c r="D748" s="156"/>
      <c r="E748" s="461"/>
      <c r="F748" s="461"/>
      <c r="G748" s="204" t="s">
        <v>1134</v>
      </c>
      <c r="H748" s="157">
        <v>13000</v>
      </c>
    </row>
    <row r="749" spans="2:8" ht="24.75" customHeight="1">
      <c r="B749" s="479"/>
      <c r="C749" s="478"/>
      <c r="D749" s="480"/>
      <c r="E749" s="480"/>
      <c r="F749" s="480"/>
      <c r="G749" s="204" t="s">
        <v>648</v>
      </c>
      <c r="H749" s="157">
        <v>267000</v>
      </c>
    </row>
    <row r="750" spans="2:8" ht="35.25" customHeight="1">
      <c r="B750" s="81">
        <v>1164</v>
      </c>
      <c r="C750" s="546" t="s">
        <v>384</v>
      </c>
      <c r="D750" s="546"/>
      <c r="E750" s="546"/>
      <c r="F750" s="546"/>
      <c r="G750" s="462"/>
      <c r="H750" s="77">
        <f>+H751</f>
        <v>346687.8</v>
      </c>
    </row>
    <row r="751" spans="2:8" ht="33.6" customHeight="1">
      <c r="B751" s="486"/>
      <c r="C751" s="92">
        <v>11001</v>
      </c>
      <c r="D751" s="498" t="s">
        <v>385</v>
      </c>
      <c r="E751" s="499"/>
      <c r="F751" s="500"/>
      <c r="G751" s="455" t="s">
        <v>563</v>
      </c>
      <c r="H751" s="77">
        <f t="shared" ref="H751" si="48">+H752</f>
        <v>346687.8</v>
      </c>
    </row>
    <row r="752" spans="2:8" ht="30" customHeight="1">
      <c r="B752" s="487"/>
      <c r="C752" s="92"/>
      <c r="D752" s="156"/>
      <c r="E752" s="461"/>
      <c r="F752" s="461"/>
      <c r="G752" s="167" t="s">
        <v>386</v>
      </c>
      <c r="H752" s="157">
        <v>346687.8</v>
      </c>
    </row>
    <row r="753" spans="1:8" ht="37.15" customHeight="1">
      <c r="B753" s="525" t="s">
        <v>551</v>
      </c>
      <c r="C753" s="526"/>
      <c r="D753" s="526"/>
      <c r="E753" s="526"/>
      <c r="F753" s="526"/>
      <c r="G753" s="527"/>
      <c r="H753" s="178">
        <f>+H754+H759+H772+H775</f>
        <v>4224193.2</v>
      </c>
    </row>
    <row r="754" spans="1:8" ht="30" customHeight="1">
      <c r="B754" s="92">
        <v>1016</v>
      </c>
      <c r="C754" s="520" t="s">
        <v>387</v>
      </c>
      <c r="D754" s="521"/>
      <c r="E754" s="521"/>
      <c r="F754" s="522"/>
      <c r="G754" s="462"/>
      <c r="H754" s="77">
        <f>H755+H757</f>
        <v>1686961.4</v>
      </c>
    </row>
    <row r="755" spans="1:8" ht="38.450000000000003" customHeight="1">
      <c r="B755" s="488"/>
      <c r="C755" s="92">
        <v>11001</v>
      </c>
      <c r="D755" s="498" t="s">
        <v>388</v>
      </c>
      <c r="E755" s="499"/>
      <c r="F755" s="500"/>
      <c r="G755" s="462" t="s">
        <v>551</v>
      </c>
      <c r="H755" s="239">
        <f>+H756</f>
        <v>69351.199999999997</v>
      </c>
    </row>
    <row r="756" spans="1:8" ht="29.45" customHeight="1">
      <c r="B756" s="493"/>
      <c r="C756" s="92"/>
      <c r="D756" s="92"/>
      <c r="E756" s="462"/>
      <c r="F756" s="462"/>
      <c r="G756" s="167" t="s">
        <v>389</v>
      </c>
      <c r="H756" s="157">
        <v>69351.199999999997</v>
      </c>
    </row>
    <row r="757" spans="1:8" ht="48" customHeight="1">
      <c r="B757" s="493"/>
      <c r="C757" s="92">
        <v>11004</v>
      </c>
      <c r="D757" s="498" t="s">
        <v>1108</v>
      </c>
      <c r="E757" s="499"/>
      <c r="F757" s="500"/>
      <c r="G757" s="462" t="s">
        <v>551</v>
      </c>
      <c r="H757" s="77">
        <f t="shared" ref="H757" si="49">H758</f>
        <v>1617610.2</v>
      </c>
    </row>
    <row r="758" spans="1:8" ht="36.6" customHeight="1">
      <c r="B758" s="489"/>
      <c r="C758" s="92"/>
      <c r="D758" s="92"/>
      <c r="E758" s="462"/>
      <c r="F758" s="462"/>
      <c r="G758" s="167" t="s">
        <v>606</v>
      </c>
      <c r="H758" s="157">
        <v>1617610.2</v>
      </c>
    </row>
    <row r="759" spans="1:8" ht="42.75" customHeight="1">
      <c r="A759" s="129"/>
      <c r="B759" s="81">
        <v>1155</v>
      </c>
      <c r="C759" s="546" t="s">
        <v>390</v>
      </c>
      <c r="D759" s="546"/>
      <c r="E759" s="546"/>
      <c r="F759" s="546"/>
      <c r="G759" s="150"/>
      <c r="H759" s="178">
        <f>H760+H762+H764+H766+H768+H770</f>
        <v>1159442.8</v>
      </c>
    </row>
    <row r="760" spans="1:8" ht="47.45" customHeight="1">
      <c r="A760" s="129"/>
      <c r="B760" s="494"/>
      <c r="C760" s="144">
        <v>11004</v>
      </c>
      <c r="D760" s="519" t="s">
        <v>391</v>
      </c>
      <c r="E760" s="519"/>
      <c r="F760" s="519"/>
      <c r="G760" s="455" t="s">
        <v>551</v>
      </c>
      <c r="H760" s="178">
        <f t="shared" ref="H760" si="50">H761</f>
        <v>431979.4</v>
      </c>
    </row>
    <row r="761" spans="1:8" ht="30.75" customHeight="1">
      <c r="A761" s="129"/>
      <c r="B761" s="495"/>
      <c r="C761" s="144"/>
      <c r="D761" s="78"/>
      <c r="E761" s="133"/>
      <c r="F761" s="133"/>
      <c r="G761" s="167" t="s">
        <v>392</v>
      </c>
      <c r="H761" s="192">
        <v>431979.4</v>
      </c>
    </row>
    <row r="762" spans="1:8" ht="51" customHeight="1">
      <c r="A762" s="129"/>
      <c r="B762" s="495"/>
      <c r="C762" s="144">
        <v>11005</v>
      </c>
      <c r="D762" s="519" t="s">
        <v>393</v>
      </c>
      <c r="E762" s="519"/>
      <c r="F762" s="519"/>
      <c r="G762" s="455" t="s">
        <v>551</v>
      </c>
      <c r="H762" s="178">
        <f t="shared" ref="H762:H768" si="51">H763</f>
        <v>164366.29999999999</v>
      </c>
    </row>
    <row r="763" spans="1:8" ht="33.75" customHeight="1">
      <c r="A763" s="129"/>
      <c r="B763" s="495"/>
      <c r="C763" s="144"/>
      <c r="D763" s="78"/>
      <c r="E763" s="133"/>
      <c r="F763" s="133"/>
      <c r="G763" s="167" t="s">
        <v>394</v>
      </c>
      <c r="H763" s="192">
        <v>164366.29999999999</v>
      </c>
    </row>
    <row r="764" spans="1:8" ht="52.15" customHeight="1">
      <c r="A764" s="129"/>
      <c r="B764" s="495"/>
      <c r="C764" s="144">
        <v>11006</v>
      </c>
      <c r="D764" s="519" t="s">
        <v>395</v>
      </c>
      <c r="E764" s="519"/>
      <c r="F764" s="519"/>
      <c r="G764" s="455" t="s">
        <v>551</v>
      </c>
      <c r="H764" s="178">
        <f t="shared" si="51"/>
        <v>185280.7</v>
      </c>
    </row>
    <row r="765" spans="1:8" ht="31.5" customHeight="1">
      <c r="A765" s="129"/>
      <c r="B765" s="495"/>
      <c r="C765" s="144"/>
      <c r="D765" s="78"/>
      <c r="E765" s="133"/>
      <c r="F765" s="133"/>
      <c r="G765" s="167" t="s">
        <v>396</v>
      </c>
      <c r="H765" s="192">
        <v>185280.7</v>
      </c>
    </row>
    <row r="766" spans="1:8" ht="39" customHeight="1">
      <c r="A766" s="129"/>
      <c r="B766" s="495"/>
      <c r="C766" s="144">
        <v>11007</v>
      </c>
      <c r="D766" s="519" t="s">
        <v>397</v>
      </c>
      <c r="E766" s="519"/>
      <c r="F766" s="519"/>
      <c r="G766" s="455" t="s">
        <v>551</v>
      </c>
      <c r="H766" s="178">
        <f t="shared" si="51"/>
        <v>152887.29999999999</v>
      </c>
    </row>
    <row r="767" spans="1:8" ht="31.15" customHeight="1">
      <c r="A767" s="129"/>
      <c r="B767" s="495"/>
      <c r="C767" s="144"/>
      <c r="D767" s="78"/>
      <c r="E767" s="133"/>
      <c r="F767" s="133"/>
      <c r="G767" s="167" t="s">
        <v>398</v>
      </c>
      <c r="H767" s="192">
        <v>152887.29999999999</v>
      </c>
    </row>
    <row r="768" spans="1:8" ht="42" customHeight="1">
      <c r="A768" s="129"/>
      <c r="B768" s="495"/>
      <c r="C768" s="144">
        <v>11008</v>
      </c>
      <c r="D768" s="519" t="s">
        <v>399</v>
      </c>
      <c r="E768" s="519"/>
      <c r="F768" s="519"/>
      <c r="G768" s="455" t="s">
        <v>551</v>
      </c>
      <c r="H768" s="178">
        <f t="shared" si="51"/>
        <v>55404.9</v>
      </c>
    </row>
    <row r="769" spans="1:8" ht="33.75" customHeight="1">
      <c r="A769" s="129"/>
      <c r="B769" s="495"/>
      <c r="C769" s="144"/>
      <c r="D769" s="78"/>
      <c r="E769" s="133"/>
      <c r="F769" s="133"/>
      <c r="G769" s="167" t="s">
        <v>400</v>
      </c>
      <c r="H769" s="192">
        <v>55404.9</v>
      </c>
    </row>
    <row r="770" spans="1:8" ht="56.45" customHeight="1">
      <c r="A770" s="129"/>
      <c r="B770" s="495"/>
      <c r="C770" s="144">
        <v>11010</v>
      </c>
      <c r="D770" s="519" t="s">
        <v>401</v>
      </c>
      <c r="E770" s="519"/>
      <c r="F770" s="519"/>
      <c r="G770" s="455" t="s">
        <v>551</v>
      </c>
      <c r="H770" s="178">
        <f t="shared" ref="H770" si="52">H771</f>
        <v>169524.2</v>
      </c>
    </row>
    <row r="771" spans="1:8" ht="31.15" customHeight="1">
      <c r="A771" s="129"/>
      <c r="B771" s="507"/>
      <c r="C771" s="144"/>
      <c r="D771" s="78"/>
      <c r="E771" s="133"/>
      <c r="F771" s="133"/>
      <c r="G771" s="162" t="s">
        <v>402</v>
      </c>
      <c r="H771" s="192">
        <v>169524.2</v>
      </c>
    </row>
    <row r="772" spans="1:8" ht="32.25" customHeight="1">
      <c r="B772" s="81">
        <v>1173</v>
      </c>
      <c r="C772" s="520" t="s">
        <v>403</v>
      </c>
      <c r="D772" s="521"/>
      <c r="E772" s="521"/>
      <c r="F772" s="522"/>
      <c r="G772" s="150"/>
      <c r="H772" s="178">
        <f>H773</f>
        <v>1335485.8999999999</v>
      </c>
    </row>
    <row r="773" spans="1:8" ht="31.9" customHeight="1">
      <c r="B773" s="494"/>
      <c r="C773" s="144">
        <v>11002</v>
      </c>
      <c r="D773" s="519" t="s">
        <v>404</v>
      </c>
      <c r="E773" s="519"/>
      <c r="F773" s="519"/>
      <c r="G773" s="455" t="s">
        <v>552</v>
      </c>
      <c r="H773" s="178">
        <f t="shared" ref="H773" si="53">H774</f>
        <v>1335485.8999999999</v>
      </c>
    </row>
    <row r="774" spans="1:8" ht="27" customHeight="1">
      <c r="B774" s="495"/>
      <c r="C774" s="144"/>
      <c r="D774" s="78"/>
      <c r="E774" s="133"/>
      <c r="F774" s="133"/>
      <c r="G774" s="154" t="s">
        <v>405</v>
      </c>
      <c r="H774" s="192">
        <v>1335485.8999999999</v>
      </c>
    </row>
    <row r="775" spans="1:8" ht="28.9" customHeight="1">
      <c r="B775" s="81">
        <v>1186</v>
      </c>
      <c r="C775" s="520" t="s">
        <v>448</v>
      </c>
      <c r="D775" s="521"/>
      <c r="E775" s="521"/>
      <c r="F775" s="522"/>
      <c r="G775" s="150"/>
      <c r="H775" s="178">
        <f>H776</f>
        <v>42303.1</v>
      </c>
    </row>
    <row r="776" spans="1:8" ht="25.9" customHeight="1">
      <c r="B776" s="494"/>
      <c r="C776" s="144">
        <v>11001</v>
      </c>
      <c r="D776" s="519" t="s">
        <v>448</v>
      </c>
      <c r="E776" s="519"/>
      <c r="F776" s="519"/>
      <c r="G776" s="455" t="s">
        <v>551</v>
      </c>
      <c r="H776" s="178">
        <f t="shared" ref="H776" si="54">H777</f>
        <v>42303.1</v>
      </c>
    </row>
    <row r="777" spans="1:8" ht="31.15" customHeight="1">
      <c r="B777" s="507"/>
      <c r="C777" s="144"/>
      <c r="D777" s="78"/>
      <c r="E777" s="133"/>
      <c r="F777" s="133"/>
      <c r="G777" s="154" t="s">
        <v>449</v>
      </c>
      <c r="H777" s="192">
        <v>42303.1</v>
      </c>
    </row>
    <row r="778" spans="1:8" ht="33" customHeight="1">
      <c r="B778" s="525" t="s">
        <v>549</v>
      </c>
      <c r="C778" s="526"/>
      <c r="D778" s="526"/>
      <c r="E778" s="526"/>
      <c r="F778" s="526"/>
      <c r="G778" s="527"/>
      <c r="H778" s="77">
        <f>H779+H784+H789+H796+H799+H802+H811+H814+H827</f>
        <v>3557931.6</v>
      </c>
    </row>
    <row r="779" spans="1:8" ht="36" customHeight="1">
      <c r="B779" s="147">
        <v>1022</v>
      </c>
      <c r="C779" s="563" t="s">
        <v>553</v>
      </c>
      <c r="D779" s="564"/>
      <c r="E779" s="564"/>
      <c r="F779" s="565"/>
      <c r="G779" s="446"/>
      <c r="H779" s="77">
        <f>+H780+H782</f>
        <v>508122.80000000005</v>
      </c>
    </row>
    <row r="780" spans="1:8" ht="67.900000000000006" customHeight="1">
      <c r="B780" s="511"/>
      <c r="C780" s="92">
        <v>11001</v>
      </c>
      <c r="D780" s="498" t="s">
        <v>554</v>
      </c>
      <c r="E780" s="499"/>
      <c r="F780" s="500"/>
      <c r="G780" s="455" t="s">
        <v>549</v>
      </c>
      <c r="H780" s="77">
        <f t="shared" ref="H780" si="55">H781</f>
        <v>237698.9</v>
      </c>
    </row>
    <row r="781" spans="1:8" ht="29.45" customHeight="1">
      <c r="B781" s="512"/>
      <c r="C781" s="83"/>
      <c r="D781" s="78"/>
      <c r="E781" s="78"/>
      <c r="F781" s="78"/>
      <c r="G781" s="167" t="s">
        <v>584</v>
      </c>
      <c r="H781" s="157">
        <v>237698.9</v>
      </c>
    </row>
    <row r="782" spans="1:8" ht="40.9" customHeight="1">
      <c r="B782" s="512"/>
      <c r="C782" s="92">
        <v>11002</v>
      </c>
      <c r="D782" s="520" t="s">
        <v>607</v>
      </c>
      <c r="E782" s="521"/>
      <c r="F782" s="522"/>
      <c r="G782" s="455" t="s">
        <v>549</v>
      </c>
      <c r="H782" s="77">
        <f>H783</f>
        <v>270423.90000000002</v>
      </c>
    </row>
    <row r="783" spans="1:8" ht="31.15" customHeight="1">
      <c r="B783" s="512"/>
      <c r="C783" s="83"/>
      <c r="D783" s="78"/>
      <c r="E783" s="78"/>
      <c r="F783" s="78"/>
      <c r="G783" s="167" t="s">
        <v>608</v>
      </c>
      <c r="H783" s="157">
        <v>270423.90000000002</v>
      </c>
    </row>
    <row r="784" spans="1:8" ht="31.9" customHeight="1">
      <c r="B784" s="147">
        <v>1026</v>
      </c>
      <c r="C784" s="563" t="s">
        <v>555</v>
      </c>
      <c r="D784" s="564"/>
      <c r="E784" s="564"/>
      <c r="F784" s="565"/>
      <c r="G784" s="446"/>
      <c r="H784" s="77">
        <f>H785+H787</f>
        <v>70522.399999999994</v>
      </c>
    </row>
    <row r="785" spans="2:8" ht="32.450000000000003" customHeight="1">
      <c r="B785" s="511"/>
      <c r="C785" s="92">
        <v>11001</v>
      </c>
      <c r="D785" s="498" t="s">
        <v>555</v>
      </c>
      <c r="E785" s="499"/>
      <c r="F785" s="500"/>
      <c r="G785" s="455" t="s">
        <v>549</v>
      </c>
      <c r="H785" s="77">
        <f t="shared" ref="H785:H787" si="56">H786</f>
        <v>14697.4</v>
      </c>
    </row>
    <row r="786" spans="2:8" ht="47.25" customHeight="1">
      <c r="B786" s="512"/>
      <c r="C786" s="83"/>
      <c r="D786" s="78"/>
      <c r="E786" s="78"/>
      <c r="F786" s="78"/>
      <c r="G786" s="167" t="s">
        <v>410</v>
      </c>
      <c r="H786" s="157">
        <v>14697.4</v>
      </c>
    </row>
    <row r="787" spans="2:8" ht="42" customHeight="1">
      <c r="B787" s="512"/>
      <c r="C787" s="92">
        <v>11003</v>
      </c>
      <c r="D787" s="498" t="s">
        <v>556</v>
      </c>
      <c r="E787" s="499"/>
      <c r="F787" s="500"/>
      <c r="G787" s="455" t="s">
        <v>549</v>
      </c>
      <c r="H787" s="77">
        <f t="shared" si="56"/>
        <v>55825</v>
      </c>
    </row>
    <row r="788" spans="2:8" ht="47.45" customHeight="1">
      <c r="B788" s="513"/>
      <c r="C788" s="83"/>
      <c r="D788" s="78"/>
      <c r="E788" s="78"/>
      <c r="F788" s="78"/>
      <c r="G788" s="167" t="s">
        <v>410</v>
      </c>
      <c r="H788" s="157">
        <v>55825</v>
      </c>
    </row>
    <row r="789" spans="2:8" ht="34.9" customHeight="1">
      <c r="B789" s="147">
        <v>1059</v>
      </c>
      <c r="C789" s="563" t="s">
        <v>406</v>
      </c>
      <c r="D789" s="564"/>
      <c r="E789" s="564"/>
      <c r="F789" s="565"/>
      <c r="G789" s="446"/>
      <c r="H789" s="77">
        <f>H790+H792+H794</f>
        <v>123815.7</v>
      </c>
    </row>
    <row r="790" spans="2:8" ht="34.15" customHeight="1">
      <c r="B790" s="511"/>
      <c r="C790" s="92">
        <v>11001</v>
      </c>
      <c r="D790" s="498" t="s">
        <v>407</v>
      </c>
      <c r="E790" s="499"/>
      <c r="F790" s="500"/>
      <c r="G790" s="455" t="s">
        <v>549</v>
      </c>
      <c r="H790" s="77">
        <f t="shared" ref="H790" si="57">H791</f>
        <v>47940</v>
      </c>
    </row>
    <row r="791" spans="2:8" ht="33.6" customHeight="1">
      <c r="B791" s="512"/>
      <c r="C791" s="83"/>
      <c r="D791" s="78"/>
      <c r="E791" s="78"/>
      <c r="F791" s="78"/>
      <c r="G791" s="167" t="s">
        <v>608</v>
      </c>
      <c r="H791" s="157">
        <v>47940</v>
      </c>
    </row>
    <row r="792" spans="2:8" ht="38.450000000000003" customHeight="1">
      <c r="B792" s="512"/>
      <c r="C792" s="92">
        <v>11003</v>
      </c>
      <c r="D792" s="519" t="s">
        <v>408</v>
      </c>
      <c r="E792" s="519"/>
      <c r="F792" s="519"/>
      <c r="G792" s="455" t="s">
        <v>549</v>
      </c>
      <c r="H792" s="240">
        <f t="shared" ref="H792" si="58">H793</f>
        <v>48065.7</v>
      </c>
    </row>
    <row r="793" spans="2:8" ht="31.9" customHeight="1">
      <c r="B793" s="512"/>
      <c r="C793" s="92"/>
      <c r="D793" s="156"/>
      <c r="E793" s="461"/>
      <c r="F793" s="461"/>
      <c r="G793" s="136" t="s">
        <v>703</v>
      </c>
      <c r="H793" s="168">
        <v>48065.7</v>
      </c>
    </row>
    <row r="794" spans="2:8" ht="51" customHeight="1">
      <c r="B794" s="512"/>
      <c r="C794" s="92">
        <v>11005</v>
      </c>
      <c r="D794" s="519" t="s">
        <v>409</v>
      </c>
      <c r="E794" s="519"/>
      <c r="F794" s="519"/>
      <c r="G794" s="455" t="s">
        <v>549</v>
      </c>
      <c r="H794" s="240">
        <f t="shared" ref="H794" si="59">H795</f>
        <v>27810</v>
      </c>
    </row>
    <row r="795" spans="2:8" ht="39.6" customHeight="1">
      <c r="B795" s="513"/>
      <c r="C795" s="92"/>
      <c r="D795" s="156"/>
      <c r="E795" s="461"/>
      <c r="F795" s="461"/>
      <c r="G795" s="136" t="s">
        <v>410</v>
      </c>
      <c r="H795" s="157">
        <v>27810</v>
      </c>
    </row>
    <row r="796" spans="2:8" ht="37.5" customHeight="1">
      <c r="B796" s="146">
        <v>1067</v>
      </c>
      <c r="C796" s="599" t="s">
        <v>418</v>
      </c>
      <c r="D796" s="599"/>
      <c r="E796" s="599"/>
      <c r="F796" s="599"/>
      <c r="G796" s="446"/>
      <c r="H796" s="77">
        <f>+H797</f>
        <v>16680</v>
      </c>
    </row>
    <row r="797" spans="2:8" ht="32.450000000000003" customHeight="1">
      <c r="B797" s="494"/>
      <c r="C797" s="92">
        <v>11002</v>
      </c>
      <c r="D797" s="519" t="s">
        <v>419</v>
      </c>
      <c r="E797" s="519"/>
      <c r="F797" s="519"/>
      <c r="G797" s="455" t="s">
        <v>549</v>
      </c>
      <c r="H797" s="77">
        <f t="shared" ref="H797" si="60">+H798</f>
        <v>16680</v>
      </c>
    </row>
    <row r="798" spans="2:8" ht="30.6" customHeight="1">
      <c r="B798" s="507"/>
      <c r="C798" s="89"/>
      <c r="D798" s="156"/>
      <c r="E798" s="461"/>
      <c r="F798" s="461"/>
      <c r="G798" s="167" t="s">
        <v>420</v>
      </c>
      <c r="H798" s="157">
        <v>16680</v>
      </c>
    </row>
    <row r="799" spans="2:8" ht="36.75" customHeight="1">
      <c r="B799" s="147">
        <v>1104</v>
      </c>
      <c r="C799" s="546" t="s">
        <v>422</v>
      </c>
      <c r="D799" s="546"/>
      <c r="E799" s="546"/>
      <c r="F799" s="546"/>
      <c r="G799" s="462"/>
      <c r="H799" s="77">
        <f>+H800</f>
        <v>160092.5</v>
      </c>
    </row>
    <row r="800" spans="2:8" ht="39" customHeight="1">
      <c r="B800" s="494"/>
      <c r="C800" s="92">
        <v>11001</v>
      </c>
      <c r="D800" s="519" t="s">
        <v>423</v>
      </c>
      <c r="E800" s="519"/>
      <c r="F800" s="519"/>
      <c r="G800" s="455" t="s">
        <v>549</v>
      </c>
      <c r="H800" s="77">
        <f>H801</f>
        <v>160092.5</v>
      </c>
    </row>
    <row r="801" spans="1:8" ht="33.6" customHeight="1">
      <c r="B801" s="507"/>
      <c r="C801" s="92"/>
      <c r="D801" s="156"/>
      <c r="E801" s="461"/>
      <c r="F801" s="162"/>
      <c r="G801" s="204" t="s">
        <v>648</v>
      </c>
      <c r="H801" s="168">
        <v>160092.5</v>
      </c>
    </row>
    <row r="802" spans="1:8" ht="32.450000000000003" customHeight="1">
      <c r="B802" s="147">
        <v>1116</v>
      </c>
      <c r="C802" s="520" t="s">
        <v>411</v>
      </c>
      <c r="D802" s="521"/>
      <c r="E802" s="521"/>
      <c r="F802" s="522"/>
      <c r="G802" s="462"/>
      <c r="H802" s="77">
        <f>H803+H805+H807+H809</f>
        <v>1748803.2000000002</v>
      </c>
    </row>
    <row r="803" spans="1:8" ht="37.5" customHeight="1">
      <c r="B803" s="511"/>
      <c r="C803" s="92">
        <v>11001</v>
      </c>
      <c r="D803" s="519" t="s">
        <v>412</v>
      </c>
      <c r="E803" s="519"/>
      <c r="F803" s="519"/>
      <c r="G803" s="455" t="s">
        <v>549</v>
      </c>
      <c r="H803" s="77">
        <f t="shared" ref="H803" si="61">H804</f>
        <v>1024083.8</v>
      </c>
    </row>
    <row r="804" spans="1:8" ht="37.5" customHeight="1">
      <c r="B804" s="512"/>
      <c r="C804" s="158"/>
      <c r="D804" s="241"/>
      <c r="E804" s="241"/>
      <c r="F804" s="241"/>
      <c r="G804" s="167" t="s">
        <v>608</v>
      </c>
      <c r="H804" s="168">
        <v>1024083.8</v>
      </c>
    </row>
    <row r="805" spans="1:8" ht="66" customHeight="1">
      <c r="B805" s="512"/>
      <c r="C805" s="92">
        <v>11003</v>
      </c>
      <c r="D805" s="519" t="s">
        <v>413</v>
      </c>
      <c r="E805" s="519"/>
      <c r="F805" s="519"/>
      <c r="G805" s="455" t="s">
        <v>549</v>
      </c>
      <c r="H805" s="240">
        <f t="shared" ref="H805:H809" si="62">H806</f>
        <v>338919.4</v>
      </c>
    </row>
    <row r="806" spans="1:8" ht="46.9" customHeight="1">
      <c r="B806" s="512"/>
      <c r="C806" s="92"/>
      <c r="D806" s="156"/>
      <c r="E806" s="461"/>
      <c r="F806" s="461"/>
      <c r="G806" s="136" t="s">
        <v>410</v>
      </c>
      <c r="H806" s="157">
        <v>338919.4</v>
      </c>
    </row>
    <row r="807" spans="1:8" ht="32.450000000000003" customHeight="1">
      <c r="B807" s="512"/>
      <c r="C807" s="92">
        <v>11004</v>
      </c>
      <c r="D807" s="519" t="s">
        <v>557</v>
      </c>
      <c r="E807" s="519"/>
      <c r="F807" s="519"/>
      <c r="G807" s="455" t="s">
        <v>549</v>
      </c>
      <c r="H807" s="240">
        <f t="shared" si="62"/>
        <v>1800</v>
      </c>
    </row>
    <row r="808" spans="1:8" ht="46.9" customHeight="1">
      <c r="B808" s="512"/>
      <c r="C808" s="92"/>
      <c r="D808" s="156"/>
      <c r="E808" s="461"/>
      <c r="F808" s="461"/>
      <c r="G808" s="136" t="s">
        <v>410</v>
      </c>
      <c r="H808" s="157">
        <v>1800</v>
      </c>
    </row>
    <row r="809" spans="1:8" ht="43.15" customHeight="1">
      <c r="B809" s="512"/>
      <c r="C809" s="92">
        <v>11005</v>
      </c>
      <c r="D809" s="519" t="s">
        <v>558</v>
      </c>
      <c r="E809" s="519"/>
      <c r="F809" s="519"/>
      <c r="G809" s="455" t="s">
        <v>549</v>
      </c>
      <c r="H809" s="240">
        <f t="shared" si="62"/>
        <v>384000</v>
      </c>
    </row>
    <row r="810" spans="1:8" ht="37.5" customHeight="1">
      <c r="B810" s="513"/>
      <c r="C810" s="92"/>
      <c r="D810" s="156"/>
      <c r="E810" s="461"/>
      <c r="F810" s="461"/>
      <c r="G810" s="167" t="s">
        <v>608</v>
      </c>
      <c r="H810" s="168">
        <v>384000</v>
      </c>
    </row>
    <row r="811" spans="1:8" ht="34.9" customHeight="1">
      <c r="B811" s="147">
        <v>1165</v>
      </c>
      <c r="C811" s="546" t="s">
        <v>424</v>
      </c>
      <c r="D811" s="546"/>
      <c r="E811" s="546"/>
      <c r="F811" s="546"/>
      <c r="G811" s="462"/>
      <c r="H811" s="77">
        <f>+H812</f>
        <v>300000</v>
      </c>
    </row>
    <row r="812" spans="1:8" ht="55.9" customHeight="1">
      <c r="B812" s="495"/>
      <c r="C812" s="92">
        <v>11004</v>
      </c>
      <c r="D812" s="519" t="s">
        <v>701</v>
      </c>
      <c r="E812" s="519"/>
      <c r="F812" s="519"/>
      <c r="G812" s="455" t="s">
        <v>549</v>
      </c>
      <c r="H812" s="77">
        <f>+H813</f>
        <v>300000</v>
      </c>
    </row>
    <row r="813" spans="1:8" ht="34.15" customHeight="1">
      <c r="B813" s="507"/>
      <c r="C813" s="242"/>
      <c r="D813" s="162"/>
      <c r="E813" s="243"/>
      <c r="F813" s="162"/>
      <c r="G813" s="167" t="s">
        <v>702</v>
      </c>
      <c r="H813" s="157">
        <v>300000</v>
      </c>
    </row>
    <row r="814" spans="1:8" ht="33.6" customHeight="1">
      <c r="B814" s="147">
        <v>1187</v>
      </c>
      <c r="C814" s="629" t="s">
        <v>414</v>
      </c>
      <c r="D814" s="630"/>
      <c r="E814" s="630"/>
      <c r="F814" s="630"/>
      <c r="G814" s="244"/>
      <c r="H814" s="77">
        <f>H815+H817+H819+H821+H823+H825</f>
        <v>429895</v>
      </c>
    </row>
    <row r="815" spans="1:8" ht="57" customHeight="1">
      <c r="A815" s="496"/>
      <c r="B815" s="497"/>
      <c r="C815" s="92">
        <v>12007</v>
      </c>
      <c r="D815" s="519" t="s">
        <v>576</v>
      </c>
      <c r="E815" s="519"/>
      <c r="F815" s="519"/>
      <c r="G815" s="455" t="s">
        <v>549</v>
      </c>
      <c r="H815" s="77">
        <f>H816</f>
        <v>97500</v>
      </c>
    </row>
    <row r="816" spans="1:8" ht="48" customHeight="1">
      <c r="A816" s="496"/>
      <c r="B816" s="497"/>
      <c r="C816" s="245"/>
      <c r="D816" s="156"/>
      <c r="E816" s="461"/>
      <c r="F816" s="461"/>
      <c r="G816" s="136" t="s">
        <v>559</v>
      </c>
      <c r="H816" s="157">
        <v>97500</v>
      </c>
    </row>
    <row r="817" spans="1:8" ht="63.6" customHeight="1">
      <c r="A817" s="496"/>
      <c r="B817" s="497"/>
      <c r="C817" s="92">
        <v>12009</v>
      </c>
      <c r="D817" s="519" t="s">
        <v>583</v>
      </c>
      <c r="E817" s="519"/>
      <c r="F817" s="519"/>
      <c r="G817" s="455" t="s">
        <v>549</v>
      </c>
      <c r="H817" s="77">
        <f>H818</f>
        <v>170000</v>
      </c>
    </row>
    <row r="818" spans="1:8" ht="45" customHeight="1">
      <c r="A818" s="496"/>
      <c r="B818" s="497"/>
      <c r="C818" s="245"/>
      <c r="D818" s="156"/>
      <c r="E818" s="461"/>
      <c r="F818" s="461"/>
      <c r="G818" s="136" t="s">
        <v>559</v>
      </c>
      <c r="H818" s="157">
        <v>170000</v>
      </c>
    </row>
    <row r="819" spans="1:8" ht="46.15" customHeight="1">
      <c r="A819" s="496"/>
      <c r="B819" s="497"/>
      <c r="C819" s="92">
        <v>12010</v>
      </c>
      <c r="D819" s="519" t="s">
        <v>560</v>
      </c>
      <c r="E819" s="519"/>
      <c r="F819" s="519"/>
      <c r="G819" s="455" t="s">
        <v>549</v>
      </c>
      <c r="H819" s="77">
        <f>H820</f>
        <v>2000</v>
      </c>
    </row>
    <row r="820" spans="1:8" ht="42.75" customHeight="1">
      <c r="A820" s="496"/>
      <c r="B820" s="497"/>
      <c r="C820" s="245"/>
      <c r="D820" s="156"/>
      <c r="E820" s="461"/>
      <c r="F820" s="461"/>
      <c r="G820" s="136" t="s">
        <v>559</v>
      </c>
      <c r="H820" s="157">
        <v>2000</v>
      </c>
    </row>
    <row r="821" spans="1:8" ht="46.9" customHeight="1">
      <c r="A821" s="496"/>
      <c r="B821" s="497"/>
      <c r="C821" s="92">
        <v>12011</v>
      </c>
      <c r="D821" s="519" t="s">
        <v>561</v>
      </c>
      <c r="E821" s="519"/>
      <c r="F821" s="519"/>
      <c r="G821" s="455" t="s">
        <v>549</v>
      </c>
      <c r="H821" s="77">
        <f>H822</f>
        <v>100000</v>
      </c>
    </row>
    <row r="822" spans="1:8" ht="43.15" customHeight="1">
      <c r="A822" s="496"/>
      <c r="B822" s="497"/>
      <c r="C822" s="245"/>
      <c r="D822" s="156"/>
      <c r="E822" s="461"/>
      <c r="F822" s="461"/>
      <c r="G822" s="136" t="s">
        <v>559</v>
      </c>
      <c r="H822" s="157">
        <v>100000</v>
      </c>
    </row>
    <row r="823" spans="1:8" ht="43.9" customHeight="1">
      <c r="A823" s="496"/>
      <c r="B823" s="497"/>
      <c r="C823" s="92">
        <v>12013</v>
      </c>
      <c r="D823" s="519" t="s">
        <v>562</v>
      </c>
      <c r="E823" s="519"/>
      <c r="F823" s="519"/>
      <c r="G823" s="455" t="s">
        <v>549</v>
      </c>
      <c r="H823" s="77">
        <f>H824</f>
        <v>4395</v>
      </c>
    </row>
    <row r="824" spans="1:8" ht="45" customHeight="1">
      <c r="A824" s="496"/>
      <c r="B824" s="497"/>
      <c r="C824" s="245"/>
      <c r="D824" s="156"/>
      <c r="E824" s="461"/>
      <c r="F824" s="461"/>
      <c r="G824" s="136" t="s">
        <v>559</v>
      </c>
      <c r="H824" s="157">
        <v>4395</v>
      </c>
    </row>
    <row r="825" spans="1:8" ht="49.9" customHeight="1">
      <c r="A825" s="496"/>
      <c r="B825" s="497"/>
      <c r="C825" s="92">
        <v>12015</v>
      </c>
      <c r="D825" s="519" t="s">
        <v>704</v>
      </c>
      <c r="E825" s="519"/>
      <c r="F825" s="519"/>
      <c r="G825" s="455" t="s">
        <v>549</v>
      </c>
      <c r="H825" s="77">
        <f>H826</f>
        <v>56000</v>
      </c>
    </row>
    <row r="826" spans="1:8" ht="45" customHeight="1">
      <c r="A826" s="496"/>
      <c r="B826" s="497"/>
      <c r="C826" s="245"/>
      <c r="D826" s="156"/>
      <c r="E826" s="461"/>
      <c r="F826" s="461"/>
      <c r="G826" s="136" t="s">
        <v>559</v>
      </c>
      <c r="H826" s="157">
        <v>56000</v>
      </c>
    </row>
    <row r="827" spans="1:8" ht="36" customHeight="1">
      <c r="B827" s="432">
        <v>1190</v>
      </c>
      <c r="C827" s="599" t="s">
        <v>425</v>
      </c>
      <c r="D827" s="599"/>
      <c r="E827" s="599"/>
      <c r="F827" s="599"/>
      <c r="G827" s="446"/>
      <c r="H827" s="230">
        <f>+H828</f>
        <v>200000</v>
      </c>
    </row>
    <row r="828" spans="1:8" ht="37.5" customHeight="1">
      <c r="B828" s="494"/>
      <c r="C828" s="92">
        <v>11002</v>
      </c>
      <c r="D828" s="519" t="s">
        <v>426</v>
      </c>
      <c r="E828" s="519"/>
      <c r="F828" s="519"/>
      <c r="G828" s="455" t="s">
        <v>549</v>
      </c>
      <c r="H828" s="77">
        <f t="shared" ref="H828" si="63">+H829</f>
        <v>200000</v>
      </c>
    </row>
    <row r="829" spans="1:8" ht="34.5" customHeight="1">
      <c r="B829" s="507"/>
      <c r="C829" s="92"/>
      <c r="D829" s="241"/>
      <c r="E829" s="241"/>
      <c r="F829" s="241"/>
      <c r="G829" s="204" t="s">
        <v>648</v>
      </c>
      <c r="H829" s="157">
        <v>200000</v>
      </c>
    </row>
    <row r="830" spans="1:8" s="98" customFormat="1" ht="27" customHeight="1">
      <c r="B830" s="525" t="s">
        <v>427</v>
      </c>
      <c r="C830" s="526"/>
      <c r="D830" s="526"/>
      <c r="E830" s="526"/>
      <c r="F830" s="526"/>
      <c r="G830" s="527"/>
      <c r="H830" s="466">
        <f>H831</f>
        <v>128843.5</v>
      </c>
    </row>
    <row r="831" spans="1:8" s="98" customFormat="1" ht="31.9" customHeight="1">
      <c r="B831" s="146">
        <v>1023</v>
      </c>
      <c r="C831" s="599" t="s">
        <v>428</v>
      </c>
      <c r="D831" s="599"/>
      <c r="E831" s="599"/>
      <c r="F831" s="599"/>
      <c r="G831" s="446"/>
      <c r="H831" s="77">
        <f>H832</f>
        <v>128843.5</v>
      </c>
    </row>
    <row r="832" spans="1:8" s="98" customFormat="1" ht="30.6" customHeight="1">
      <c r="B832" s="494"/>
      <c r="C832" s="92">
        <v>11003</v>
      </c>
      <c r="D832" s="503" t="s">
        <v>429</v>
      </c>
      <c r="E832" s="503"/>
      <c r="F832" s="503"/>
      <c r="G832" s="455" t="s">
        <v>427</v>
      </c>
      <c r="H832" s="77">
        <f>H833</f>
        <v>128843.5</v>
      </c>
    </row>
    <row r="833" spans="2:8" s="98" customFormat="1" ht="32.25" customHeight="1">
      <c r="B833" s="507"/>
      <c r="C833" s="92"/>
      <c r="D833" s="156"/>
      <c r="E833" s="461"/>
      <c r="F833" s="461"/>
      <c r="G833" s="167" t="s">
        <v>430</v>
      </c>
      <c r="H833" s="157">
        <v>128843.5</v>
      </c>
    </row>
    <row r="834" spans="2:8" s="98" customFormat="1" ht="32.25" customHeight="1">
      <c r="B834" s="525" t="s">
        <v>431</v>
      </c>
      <c r="C834" s="526"/>
      <c r="D834" s="526"/>
      <c r="E834" s="526"/>
      <c r="F834" s="526"/>
      <c r="G834" s="527"/>
      <c r="H834" s="77">
        <f>H835</f>
        <v>224549</v>
      </c>
    </row>
    <row r="835" spans="2:8" s="98" customFormat="1" ht="42" customHeight="1">
      <c r="B835" s="146">
        <v>1050</v>
      </c>
      <c r="C835" s="599" t="s">
        <v>432</v>
      </c>
      <c r="D835" s="599"/>
      <c r="E835" s="599"/>
      <c r="F835" s="599"/>
      <c r="G835" s="446"/>
      <c r="H835" s="77">
        <f>H836</f>
        <v>224549</v>
      </c>
    </row>
    <row r="836" spans="2:8" s="98" customFormat="1" ht="52.15" customHeight="1">
      <c r="B836" s="494"/>
      <c r="C836" s="92">
        <v>11001</v>
      </c>
      <c r="D836" s="503" t="s">
        <v>432</v>
      </c>
      <c r="E836" s="503"/>
      <c r="F836" s="503"/>
      <c r="G836" s="455" t="s">
        <v>433</v>
      </c>
      <c r="H836" s="77">
        <f>H837</f>
        <v>224549</v>
      </c>
    </row>
    <row r="837" spans="2:8" s="98" customFormat="1" ht="37.9" customHeight="1">
      <c r="B837" s="507"/>
      <c r="C837" s="92"/>
      <c r="D837" s="156"/>
      <c r="E837" s="461"/>
      <c r="F837" s="461"/>
      <c r="G837" s="167" t="s">
        <v>434</v>
      </c>
      <c r="H837" s="157">
        <v>224549</v>
      </c>
    </row>
    <row r="838" spans="2:8" ht="31.5" customHeight="1">
      <c r="B838" s="525" t="s">
        <v>439</v>
      </c>
      <c r="C838" s="526"/>
      <c r="D838" s="526"/>
      <c r="E838" s="526"/>
      <c r="F838" s="526"/>
      <c r="G838" s="527"/>
      <c r="H838" s="77">
        <f>H839</f>
        <v>24464.2</v>
      </c>
    </row>
    <row r="839" spans="2:8" ht="41.45" customHeight="1">
      <c r="B839" s="146">
        <v>1158</v>
      </c>
      <c r="C839" s="599" t="s">
        <v>441</v>
      </c>
      <c r="D839" s="599"/>
      <c r="E839" s="599"/>
      <c r="F839" s="599"/>
      <c r="G839" s="446"/>
      <c r="H839" s="77">
        <f>H840</f>
        <v>24464.2</v>
      </c>
    </row>
    <row r="840" spans="2:8" ht="55.9" customHeight="1">
      <c r="B840" s="494"/>
      <c r="C840" s="92">
        <v>11001</v>
      </c>
      <c r="D840" s="498" t="s">
        <v>442</v>
      </c>
      <c r="E840" s="499"/>
      <c r="F840" s="500"/>
      <c r="G840" s="455" t="s">
        <v>443</v>
      </c>
      <c r="H840" s="77">
        <f>H841</f>
        <v>24464.2</v>
      </c>
    </row>
    <row r="841" spans="2:8" ht="29.25" customHeight="1">
      <c r="B841" s="507"/>
      <c r="C841" s="92"/>
      <c r="D841" s="156"/>
      <c r="E841" s="461"/>
      <c r="F841" s="461"/>
      <c r="G841" s="167" t="s">
        <v>440</v>
      </c>
      <c r="H841" s="157">
        <v>24464.2</v>
      </c>
    </row>
    <row r="843" spans="2:8" ht="24.75" customHeight="1">
      <c r="C843" s="79"/>
      <c r="D843" s="79"/>
      <c r="E843" s="79"/>
      <c r="F843" s="79"/>
      <c r="G843" s="79"/>
      <c r="H843" s="79"/>
    </row>
  </sheetData>
  <mergeCells count="357">
    <mergeCell ref="G549:G550"/>
    <mergeCell ref="G552:G557"/>
    <mergeCell ref="G564:G567"/>
    <mergeCell ref="G540:G542"/>
    <mergeCell ref="G544:G547"/>
    <mergeCell ref="B591:B596"/>
    <mergeCell ref="D568:F568"/>
    <mergeCell ref="C577:F577"/>
    <mergeCell ref="B578:B582"/>
    <mergeCell ref="D578:F578"/>
    <mergeCell ref="D581:F581"/>
    <mergeCell ref="C583:F583"/>
    <mergeCell ref="B514:B576"/>
    <mergeCell ref="D514:F514"/>
    <mergeCell ref="E515:F515"/>
    <mergeCell ref="C598:F598"/>
    <mergeCell ref="D584:F584"/>
    <mergeCell ref="D618:F618"/>
    <mergeCell ref="C802:F802"/>
    <mergeCell ref="B785:B788"/>
    <mergeCell ref="D785:F785"/>
    <mergeCell ref="D787:F787"/>
    <mergeCell ref="C789:F789"/>
    <mergeCell ref="B790:B795"/>
    <mergeCell ref="D790:F790"/>
    <mergeCell ref="D792:F792"/>
    <mergeCell ref="B597:G597"/>
    <mergeCell ref="D586:F586"/>
    <mergeCell ref="D588:F588"/>
    <mergeCell ref="D595:F595"/>
    <mergeCell ref="C590:F590"/>
    <mergeCell ref="D593:F593"/>
    <mergeCell ref="D591:F591"/>
    <mergeCell ref="B778:G778"/>
    <mergeCell ref="C779:F779"/>
    <mergeCell ref="B780:B783"/>
    <mergeCell ref="D780:F780"/>
    <mergeCell ref="D782:F782"/>
    <mergeCell ref="C784:F784"/>
    <mergeCell ref="D773:F773"/>
    <mergeCell ref="C775:F775"/>
    <mergeCell ref="B776:B777"/>
    <mergeCell ref="D776:F776"/>
    <mergeCell ref="B838:G838"/>
    <mergeCell ref="C839:F839"/>
    <mergeCell ref="B840:B841"/>
    <mergeCell ref="D840:F840"/>
    <mergeCell ref="B832:B833"/>
    <mergeCell ref="D832:F832"/>
    <mergeCell ref="B834:G834"/>
    <mergeCell ref="C835:F835"/>
    <mergeCell ref="B836:B837"/>
    <mergeCell ref="D836:F836"/>
    <mergeCell ref="C827:F827"/>
    <mergeCell ref="B828:B829"/>
    <mergeCell ref="D828:F828"/>
    <mergeCell ref="B830:G830"/>
    <mergeCell ref="C831:F831"/>
    <mergeCell ref="C811:F811"/>
    <mergeCell ref="B812:B813"/>
    <mergeCell ref="D812:F812"/>
    <mergeCell ref="C814:F814"/>
    <mergeCell ref="D825:F825"/>
    <mergeCell ref="D823:F823"/>
    <mergeCell ref="D819:F819"/>
    <mergeCell ref="D821:F821"/>
    <mergeCell ref="D815:F815"/>
    <mergeCell ref="D817:F817"/>
    <mergeCell ref="D794:F794"/>
    <mergeCell ref="B803:B810"/>
    <mergeCell ref="D803:F803"/>
    <mergeCell ref="D805:F805"/>
    <mergeCell ref="D807:F807"/>
    <mergeCell ref="D809:F809"/>
    <mergeCell ref="C796:F796"/>
    <mergeCell ref="B797:B798"/>
    <mergeCell ref="D797:F797"/>
    <mergeCell ref="C799:F799"/>
    <mergeCell ref="B800:B801"/>
    <mergeCell ref="D800:F800"/>
    <mergeCell ref="B760:B771"/>
    <mergeCell ref="D760:F760"/>
    <mergeCell ref="D762:F762"/>
    <mergeCell ref="D764:F764"/>
    <mergeCell ref="D766:F766"/>
    <mergeCell ref="D768:F768"/>
    <mergeCell ref="D770:F770"/>
    <mergeCell ref="C772:F772"/>
    <mergeCell ref="B751:B752"/>
    <mergeCell ref="D751:F751"/>
    <mergeCell ref="B753:G753"/>
    <mergeCell ref="C754:F754"/>
    <mergeCell ref="D755:F755"/>
    <mergeCell ref="D757:F757"/>
    <mergeCell ref="C759:F759"/>
    <mergeCell ref="B745:G745"/>
    <mergeCell ref="C746:F746"/>
    <mergeCell ref="B747:B748"/>
    <mergeCell ref="D747:F747"/>
    <mergeCell ref="C750:F750"/>
    <mergeCell ref="B738:B739"/>
    <mergeCell ref="D738:F738"/>
    <mergeCell ref="C740:F740"/>
    <mergeCell ref="B741:B744"/>
    <mergeCell ref="D741:F741"/>
    <mergeCell ref="D743:F743"/>
    <mergeCell ref="B731:B736"/>
    <mergeCell ref="D731:F731"/>
    <mergeCell ref="D732:F732"/>
    <mergeCell ref="D733:F733"/>
    <mergeCell ref="D735:F735"/>
    <mergeCell ref="C737:F737"/>
    <mergeCell ref="D724:F724"/>
    <mergeCell ref="C718:F718"/>
    <mergeCell ref="D719:F719"/>
    <mergeCell ref="B729:G729"/>
    <mergeCell ref="C730:F730"/>
    <mergeCell ref="C713:F713"/>
    <mergeCell ref="B714:B717"/>
    <mergeCell ref="D714:F714"/>
    <mergeCell ref="D716:F716"/>
    <mergeCell ref="C721:F721"/>
    <mergeCell ref="D722:F722"/>
    <mergeCell ref="C726:F726"/>
    <mergeCell ref="B727:B728"/>
    <mergeCell ref="D727:F727"/>
    <mergeCell ref="B662:B663"/>
    <mergeCell ref="D662:F662"/>
    <mergeCell ref="B709:G709"/>
    <mergeCell ref="C710:F710"/>
    <mergeCell ref="D711:F711"/>
    <mergeCell ref="C631:F631"/>
    <mergeCell ref="B632:B633"/>
    <mergeCell ref="D632:F632"/>
    <mergeCell ref="C694:F694"/>
    <mergeCell ref="C699:F699"/>
    <mergeCell ref="D700:F700"/>
    <mergeCell ref="B695:B698"/>
    <mergeCell ref="D695:F695"/>
    <mergeCell ref="D697:F697"/>
    <mergeCell ref="C654:F654"/>
    <mergeCell ref="A655:B660"/>
    <mergeCell ref="D655:F655"/>
    <mergeCell ref="D657:F657"/>
    <mergeCell ref="D659:F659"/>
    <mergeCell ref="D702:F702"/>
    <mergeCell ref="D704:F704"/>
    <mergeCell ref="C661:F661"/>
    <mergeCell ref="D688:F688"/>
    <mergeCell ref="C664:F664"/>
    <mergeCell ref="B665:B693"/>
    <mergeCell ref="D665:F665"/>
    <mergeCell ref="D671:F671"/>
    <mergeCell ref="D673:F673"/>
    <mergeCell ref="D677:F677"/>
    <mergeCell ref="D684:F684"/>
    <mergeCell ref="D686:F686"/>
    <mergeCell ref="D707:F707"/>
    <mergeCell ref="D690:F690"/>
    <mergeCell ref="D692:F692"/>
    <mergeCell ref="C706:F706"/>
    <mergeCell ref="B700:B705"/>
    <mergeCell ref="B707:B708"/>
    <mergeCell ref="A635:B653"/>
    <mergeCell ref="D635:F635"/>
    <mergeCell ref="D650:F650"/>
    <mergeCell ref="D652:F652"/>
    <mergeCell ref="B628:B629"/>
    <mergeCell ref="D628:F628"/>
    <mergeCell ref="D641:F641"/>
    <mergeCell ref="D644:F644"/>
    <mergeCell ref="D646:F646"/>
    <mergeCell ref="D648:F648"/>
    <mergeCell ref="B630:G630"/>
    <mergeCell ref="C634:F634"/>
    <mergeCell ref="B621:B622"/>
    <mergeCell ref="D621:F621"/>
    <mergeCell ref="C623:F623"/>
    <mergeCell ref="D624:F624"/>
    <mergeCell ref="C627:F627"/>
    <mergeCell ref="C611:F611"/>
    <mergeCell ref="B612:B613"/>
    <mergeCell ref="D612:F612"/>
    <mergeCell ref="B614:G614"/>
    <mergeCell ref="C615:F615"/>
    <mergeCell ref="D616:F616"/>
    <mergeCell ref="C620:F620"/>
    <mergeCell ref="B616:B619"/>
    <mergeCell ref="B624:B626"/>
    <mergeCell ref="B608:B609"/>
    <mergeCell ref="D608:F608"/>
    <mergeCell ref="B610:G610"/>
    <mergeCell ref="B599:B600"/>
    <mergeCell ref="D599:F599"/>
    <mergeCell ref="C601:F601"/>
    <mergeCell ref="B602:B603"/>
    <mergeCell ref="D602:F602"/>
    <mergeCell ref="C604:F604"/>
    <mergeCell ref="B605:B606"/>
    <mergeCell ref="D605:F605"/>
    <mergeCell ref="C607:F607"/>
    <mergeCell ref="B489:B512"/>
    <mergeCell ref="D489:F489"/>
    <mergeCell ref="D509:F509"/>
    <mergeCell ref="D511:F511"/>
    <mergeCell ref="C513:F513"/>
    <mergeCell ref="G536:G538"/>
    <mergeCell ref="C479:F479"/>
    <mergeCell ref="D480:F480"/>
    <mergeCell ref="D482:F482"/>
    <mergeCell ref="D484:F484"/>
    <mergeCell ref="G517:G524"/>
    <mergeCell ref="G530:G531"/>
    <mergeCell ref="G533:G535"/>
    <mergeCell ref="D486:F486"/>
    <mergeCell ref="C488:F488"/>
    <mergeCell ref="C474:F474"/>
    <mergeCell ref="B475:B478"/>
    <mergeCell ref="D475:F475"/>
    <mergeCell ref="D477:F477"/>
    <mergeCell ref="C380:F380"/>
    <mergeCell ref="D381:F381"/>
    <mergeCell ref="C391:F391"/>
    <mergeCell ref="B392:B473"/>
    <mergeCell ref="D392:F392"/>
    <mergeCell ref="D394:F394"/>
    <mergeCell ref="D396:F396"/>
    <mergeCell ref="D415:F415"/>
    <mergeCell ref="D383:F383"/>
    <mergeCell ref="D385:F385"/>
    <mergeCell ref="D387:F387"/>
    <mergeCell ref="D389:F389"/>
    <mergeCell ref="D430:F430"/>
    <mergeCell ref="E431:F431"/>
    <mergeCell ref="D470:F470"/>
    <mergeCell ref="D472:F472"/>
    <mergeCell ref="B381:B390"/>
    <mergeCell ref="D371:F371"/>
    <mergeCell ref="D373:F373"/>
    <mergeCell ref="C375:F375"/>
    <mergeCell ref="B376:B379"/>
    <mergeCell ref="D376:F376"/>
    <mergeCell ref="D378:F378"/>
    <mergeCell ref="C354:F354"/>
    <mergeCell ref="D360:F360"/>
    <mergeCell ref="D365:F365"/>
    <mergeCell ref="D367:F367"/>
    <mergeCell ref="B355:B374"/>
    <mergeCell ref="D355:F355"/>
    <mergeCell ref="D369:F369"/>
    <mergeCell ref="D319:F319"/>
    <mergeCell ref="D323:F323"/>
    <mergeCell ref="D347:F347"/>
    <mergeCell ref="C351:F351"/>
    <mergeCell ref="B352:B353"/>
    <mergeCell ref="D352:F352"/>
    <mergeCell ref="D289:F289"/>
    <mergeCell ref="D302:F302"/>
    <mergeCell ref="E303:F303"/>
    <mergeCell ref="C308:F308"/>
    <mergeCell ref="D309:F309"/>
    <mergeCell ref="D311:F311"/>
    <mergeCell ref="D313:F313"/>
    <mergeCell ref="D315:F315"/>
    <mergeCell ref="D317:F317"/>
    <mergeCell ref="D321:F321"/>
    <mergeCell ref="D306:F306"/>
    <mergeCell ref="D349:F349"/>
    <mergeCell ref="B309:B350"/>
    <mergeCell ref="D195:F195"/>
    <mergeCell ref="C205:F205"/>
    <mergeCell ref="D206:F206"/>
    <mergeCell ref="E207:F207"/>
    <mergeCell ref="D250:F250"/>
    <mergeCell ref="E251:F251"/>
    <mergeCell ref="D203:F203"/>
    <mergeCell ref="D199:F199"/>
    <mergeCell ref="B206:B307"/>
    <mergeCell ref="B181:B204"/>
    <mergeCell ref="C171:F171"/>
    <mergeCell ref="E116:F116"/>
    <mergeCell ref="C119:F119"/>
    <mergeCell ref="D120:F120"/>
    <mergeCell ref="D122:F122"/>
    <mergeCell ref="D124:F124"/>
    <mergeCell ref="D126:F126"/>
    <mergeCell ref="E127:F127"/>
    <mergeCell ref="D167:F167"/>
    <mergeCell ref="E168:F168"/>
    <mergeCell ref="B4:H4"/>
    <mergeCell ref="B6:C6"/>
    <mergeCell ref="D6:F7"/>
    <mergeCell ref="G6:G7"/>
    <mergeCell ref="H6:H7"/>
    <mergeCell ref="D8:F8"/>
    <mergeCell ref="C12:F12"/>
    <mergeCell ref="D13:F13"/>
    <mergeCell ref="B23:B30"/>
    <mergeCell ref="D23:F23"/>
    <mergeCell ref="D25:F25"/>
    <mergeCell ref="D29:F29"/>
    <mergeCell ref="B9:G9"/>
    <mergeCell ref="B13:B16"/>
    <mergeCell ref="D27:F27"/>
    <mergeCell ref="D15:F15"/>
    <mergeCell ref="B11:G11"/>
    <mergeCell ref="C17:F17"/>
    <mergeCell ref="B18:B21"/>
    <mergeCell ref="D18:F18"/>
    <mergeCell ref="D20:F20"/>
    <mergeCell ref="C22:F22"/>
    <mergeCell ref="D115:F115"/>
    <mergeCell ref="C31:F31"/>
    <mergeCell ref="B32:B33"/>
    <mergeCell ref="D32:F32"/>
    <mergeCell ref="D39:F39"/>
    <mergeCell ref="D74:F74"/>
    <mergeCell ref="D83:F83"/>
    <mergeCell ref="D85:F85"/>
    <mergeCell ref="C34:F34"/>
    <mergeCell ref="D35:F35"/>
    <mergeCell ref="D95:F95"/>
    <mergeCell ref="D91:F91"/>
    <mergeCell ref="C101:F101"/>
    <mergeCell ref="D102:F102"/>
    <mergeCell ref="D97:F97"/>
    <mergeCell ref="D99:F99"/>
    <mergeCell ref="B37:G37"/>
    <mergeCell ref="C38:F38"/>
    <mergeCell ref="C104:F104"/>
    <mergeCell ref="B105:B118"/>
    <mergeCell ref="D105:F105"/>
    <mergeCell ref="D108:F108"/>
    <mergeCell ref="B711:B712"/>
    <mergeCell ref="B719:B720"/>
    <mergeCell ref="B722:B725"/>
    <mergeCell ref="B755:B758"/>
    <mergeCell ref="B773:B774"/>
    <mergeCell ref="A815:B826"/>
    <mergeCell ref="B35:B36"/>
    <mergeCell ref="D201:F201"/>
    <mergeCell ref="B584:B589"/>
    <mergeCell ref="D87:F87"/>
    <mergeCell ref="D89:F89"/>
    <mergeCell ref="D93:F93"/>
    <mergeCell ref="B172:B179"/>
    <mergeCell ref="D172:F172"/>
    <mergeCell ref="D176:F176"/>
    <mergeCell ref="D178:F178"/>
    <mergeCell ref="B102:B103"/>
    <mergeCell ref="B39:B100"/>
    <mergeCell ref="C180:F180"/>
    <mergeCell ref="B120:B170"/>
    <mergeCell ref="D174:F174"/>
    <mergeCell ref="D181:F181"/>
    <mergeCell ref="E182:F182"/>
    <mergeCell ref="D113:F113"/>
  </mergeCells>
  <pageMargins left="0.27559055118110198" right="0.196850393700787" top="0.31496062992126" bottom="0.43307086614173201" header="0.2" footer="0.23622047244094499"/>
  <pageSetup paperSize="9" scale="75" firstPageNumber="630" orientation="landscape"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08"/>
  <sheetViews>
    <sheetView topLeftCell="A174" zoomScaleNormal="100" workbookViewId="0">
      <selection activeCell="H185" sqref="H185"/>
    </sheetView>
  </sheetViews>
  <sheetFormatPr defaultColWidth="22.42578125" defaultRowHeight="13.5"/>
  <cols>
    <col min="1" max="1" width="22.42578125" style="120"/>
    <col min="2" max="2" width="16.85546875" style="120" customWidth="1"/>
    <col min="3" max="3" width="22.42578125" style="120"/>
    <col min="4" max="4" width="28" style="120" customWidth="1"/>
    <col min="5" max="5" width="25.42578125" style="120" customWidth="1"/>
    <col min="6" max="16384" width="22.42578125" style="120"/>
  </cols>
  <sheetData>
    <row r="1" spans="1:9">
      <c r="G1" s="120" t="s">
        <v>843</v>
      </c>
    </row>
    <row r="2" spans="1:9" ht="14.25">
      <c r="A2" s="654"/>
      <c r="B2" s="654"/>
      <c r="C2" s="654"/>
      <c r="D2" s="654"/>
      <c r="E2" s="654"/>
      <c r="F2" s="654"/>
      <c r="G2" s="261" t="s">
        <v>844</v>
      </c>
      <c r="H2" s="261"/>
    </row>
    <row r="3" spans="1:9" ht="41.25" customHeight="1" thickBot="1">
      <c r="A3" s="655" t="s">
        <v>845</v>
      </c>
      <c r="B3" s="655"/>
      <c r="C3" s="655"/>
      <c r="D3" s="655"/>
      <c r="E3" s="655"/>
      <c r="F3" s="655"/>
      <c r="G3" s="261"/>
      <c r="H3" s="262"/>
      <c r="I3" s="261"/>
    </row>
    <row r="4" spans="1:9" ht="24" customHeight="1">
      <c r="A4" s="263" t="s">
        <v>24</v>
      </c>
      <c r="B4" s="264"/>
      <c r="C4" s="656" t="s">
        <v>87</v>
      </c>
      <c r="D4" s="657"/>
      <c r="E4" s="650" t="s">
        <v>95</v>
      </c>
      <c r="F4" s="650" t="s">
        <v>846</v>
      </c>
      <c r="G4" s="650" t="s">
        <v>84</v>
      </c>
      <c r="H4" s="261"/>
    </row>
    <row r="5" spans="1:9" ht="48.75" customHeight="1" thickBot="1">
      <c r="A5" s="265" t="s">
        <v>20</v>
      </c>
      <c r="B5" s="266" t="s">
        <v>23</v>
      </c>
      <c r="C5" s="658"/>
      <c r="D5" s="659"/>
      <c r="E5" s="651"/>
      <c r="F5" s="651"/>
      <c r="G5" s="651"/>
    </row>
    <row r="6" spans="1:9" ht="15" thickBot="1">
      <c r="A6" s="267"/>
      <c r="B6" s="268"/>
      <c r="C6" s="660"/>
      <c r="D6" s="660"/>
      <c r="E6" s="269"/>
      <c r="F6" s="270"/>
      <c r="G6" s="271"/>
      <c r="H6" s="261"/>
    </row>
    <row r="7" spans="1:9" ht="41.25" customHeight="1" thickBot="1">
      <c r="A7" s="272"/>
      <c r="B7" s="273"/>
      <c r="C7" s="661" t="s">
        <v>847</v>
      </c>
      <c r="D7" s="661"/>
      <c r="E7" s="274"/>
      <c r="F7" s="275"/>
      <c r="G7" s="275">
        <f>G9+G127+G130+G133+G138+G141+G144+G147+G150+G181</f>
        <v>24501616.700000003</v>
      </c>
      <c r="H7" s="276"/>
      <c r="I7" s="268"/>
    </row>
    <row r="8" spans="1:9" ht="14.25">
      <c r="A8" s="277">
        <v>1162</v>
      </c>
      <c r="B8" s="268"/>
      <c r="C8" s="662" t="s">
        <v>90</v>
      </c>
      <c r="D8" s="662"/>
      <c r="E8" s="663"/>
      <c r="F8" s="664"/>
      <c r="I8" s="268"/>
    </row>
    <row r="9" spans="1:9" ht="85.5">
      <c r="A9" s="278"/>
      <c r="B9" s="279">
        <v>11002</v>
      </c>
      <c r="C9" s="638" t="s">
        <v>848</v>
      </c>
      <c r="D9" s="639"/>
      <c r="E9" s="87" t="s">
        <v>849</v>
      </c>
      <c r="F9" s="280"/>
      <c r="G9" s="281">
        <f>G49+G52+G56+G59+G126</f>
        <v>11969484.700000001</v>
      </c>
      <c r="I9" s="268"/>
    </row>
    <row r="10" spans="1:9" ht="27">
      <c r="A10" s="282"/>
      <c r="B10" s="283"/>
      <c r="C10" s="284"/>
      <c r="D10" s="285" t="s">
        <v>86</v>
      </c>
      <c r="E10" s="652"/>
      <c r="F10" s="653"/>
      <c r="I10" s="268"/>
    </row>
    <row r="11" spans="1:9" ht="27">
      <c r="A11" s="267"/>
      <c r="B11" s="268"/>
      <c r="C11" s="268"/>
      <c r="D11" s="86" t="s">
        <v>850</v>
      </c>
      <c r="E11" s="286" t="s">
        <v>851</v>
      </c>
      <c r="F11" s="641" t="s">
        <v>852</v>
      </c>
      <c r="G11" s="287">
        <v>76543</v>
      </c>
      <c r="I11" s="268"/>
    </row>
    <row r="12" spans="1:9" ht="27">
      <c r="A12" s="267"/>
      <c r="B12" s="268"/>
      <c r="C12" s="268"/>
      <c r="D12" s="86" t="s">
        <v>850</v>
      </c>
      <c r="E12" s="286" t="s">
        <v>853</v>
      </c>
      <c r="F12" s="642"/>
      <c r="G12" s="287">
        <v>149875.40000000002</v>
      </c>
      <c r="I12" s="268"/>
    </row>
    <row r="13" spans="1:9" ht="54">
      <c r="A13" s="267"/>
      <c r="B13" s="268"/>
      <c r="C13" s="268"/>
      <c r="D13" s="86" t="s">
        <v>850</v>
      </c>
      <c r="E13" s="288" t="s">
        <v>854</v>
      </c>
      <c r="F13" s="642"/>
      <c r="G13" s="287">
        <v>205374.80000000002</v>
      </c>
      <c r="I13" s="268"/>
    </row>
    <row r="14" spans="1:9" ht="40.5">
      <c r="A14" s="267"/>
      <c r="B14" s="268"/>
      <c r="C14" s="268"/>
      <c r="D14" s="86" t="s">
        <v>850</v>
      </c>
      <c r="E14" s="286" t="s">
        <v>855</v>
      </c>
      <c r="F14" s="642"/>
      <c r="G14" s="287">
        <v>180277.8</v>
      </c>
      <c r="I14" s="268"/>
    </row>
    <row r="15" spans="1:9" ht="40.5">
      <c r="A15" s="267"/>
      <c r="B15" s="268"/>
      <c r="C15" s="268"/>
      <c r="D15" s="86" t="s">
        <v>850</v>
      </c>
      <c r="E15" s="286" t="s">
        <v>856</v>
      </c>
      <c r="F15" s="642"/>
      <c r="G15" s="287">
        <v>175322.7</v>
      </c>
      <c r="I15" s="268"/>
    </row>
    <row r="16" spans="1:9" ht="40.5">
      <c r="A16" s="267"/>
      <c r="B16" s="268"/>
      <c r="C16" s="268"/>
      <c r="D16" s="86" t="s">
        <v>850</v>
      </c>
      <c r="E16" s="286" t="s">
        <v>857</v>
      </c>
      <c r="F16" s="642"/>
      <c r="G16" s="287">
        <v>266549.09999999998</v>
      </c>
    </row>
    <row r="17" spans="1:7" ht="40.5">
      <c r="A17" s="267"/>
      <c r="B17" s="268"/>
      <c r="C17" s="268"/>
      <c r="D17" s="86" t="s">
        <v>850</v>
      </c>
      <c r="E17" s="289" t="s">
        <v>858</v>
      </c>
      <c r="F17" s="642"/>
      <c r="G17" s="287">
        <v>178196.69999999998</v>
      </c>
    </row>
    <row r="18" spans="1:7" ht="67.5">
      <c r="A18" s="267"/>
      <c r="B18" s="268"/>
      <c r="C18" s="268"/>
      <c r="D18" s="86" t="s">
        <v>850</v>
      </c>
      <c r="E18" s="286" t="s">
        <v>859</v>
      </c>
      <c r="F18" s="642"/>
      <c r="G18" s="287">
        <v>94443.599999999991</v>
      </c>
    </row>
    <row r="19" spans="1:7" ht="54">
      <c r="A19" s="267"/>
      <c r="B19" s="268"/>
      <c r="C19" s="268"/>
      <c r="D19" s="86" t="s">
        <v>850</v>
      </c>
      <c r="E19" s="286" t="s">
        <v>860</v>
      </c>
      <c r="F19" s="642"/>
      <c r="G19" s="287">
        <v>110941.59999999999</v>
      </c>
    </row>
    <row r="20" spans="1:7" ht="54">
      <c r="A20" s="267"/>
      <c r="B20" s="268"/>
      <c r="C20" s="268"/>
      <c r="D20" s="86" t="s">
        <v>850</v>
      </c>
      <c r="E20" s="286" t="s">
        <v>861</v>
      </c>
      <c r="F20" s="642"/>
      <c r="G20" s="287">
        <v>308471.40000000002</v>
      </c>
    </row>
    <row r="21" spans="1:7" ht="40.5">
      <c r="A21" s="267"/>
      <c r="B21" s="268"/>
      <c r="C21" s="268"/>
      <c r="D21" s="86" t="s">
        <v>850</v>
      </c>
      <c r="E21" s="286" t="s">
        <v>862</v>
      </c>
      <c r="F21" s="642"/>
      <c r="G21" s="287">
        <v>121768.29999999999</v>
      </c>
    </row>
    <row r="22" spans="1:7" ht="54">
      <c r="A22" s="267"/>
      <c r="B22" s="268"/>
      <c r="C22" s="268"/>
      <c r="D22" s="86" t="s">
        <v>850</v>
      </c>
      <c r="E22" s="286" t="s">
        <v>863</v>
      </c>
      <c r="F22" s="642"/>
      <c r="G22" s="287">
        <v>59103.3</v>
      </c>
    </row>
    <row r="23" spans="1:7" ht="40.5">
      <c r="A23" s="267"/>
      <c r="B23" s="268"/>
      <c r="C23" s="268"/>
      <c r="D23" s="86" t="s">
        <v>850</v>
      </c>
      <c r="E23" s="286" t="s">
        <v>864</v>
      </c>
      <c r="F23" s="642"/>
      <c r="G23" s="287">
        <v>121557.09999999999</v>
      </c>
    </row>
    <row r="24" spans="1:7" ht="54">
      <c r="A24" s="267"/>
      <c r="B24" s="268"/>
      <c r="C24" s="268"/>
      <c r="D24" s="86" t="s">
        <v>850</v>
      </c>
      <c r="E24" s="286" t="s">
        <v>865</v>
      </c>
      <c r="F24" s="642"/>
      <c r="G24" s="287">
        <v>137609</v>
      </c>
    </row>
    <row r="25" spans="1:7" ht="40.5">
      <c r="A25" s="267"/>
      <c r="B25" s="268"/>
      <c r="C25" s="268"/>
      <c r="D25" s="86" t="s">
        <v>850</v>
      </c>
      <c r="E25" s="286" t="s">
        <v>866</v>
      </c>
      <c r="F25" s="642"/>
      <c r="G25" s="287">
        <v>155998.9</v>
      </c>
    </row>
    <row r="26" spans="1:7" ht="40.5">
      <c r="A26" s="267"/>
      <c r="B26" s="268"/>
      <c r="C26" s="268"/>
      <c r="D26" s="86" t="s">
        <v>850</v>
      </c>
      <c r="E26" s="286" t="s">
        <v>867</v>
      </c>
      <c r="F26" s="642"/>
      <c r="G26" s="287">
        <v>130634.6</v>
      </c>
    </row>
    <row r="27" spans="1:7" ht="40.5">
      <c r="A27" s="267"/>
      <c r="B27" s="268"/>
      <c r="C27" s="268"/>
      <c r="D27" s="86" t="s">
        <v>850</v>
      </c>
      <c r="E27" s="286" t="s">
        <v>868</v>
      </c>
      <c r="F27" s="642"/>
      <c r="G27" s="287">
        <v>160320.1</v>
      </c>
    </row>
    <row r="28" spans="1:7" ht="54">
      <c r="A28" s="267"/>
      <c r="B28" s="268"/>
      <c r="C28" s="268"/>
      <c r="D28" s="86" t="s">
        <v>850</v>
      </c>
      <c r="E28" s="286" t="s">
        <v>869</v>
      </c>
      <c r="F28" s="642"/>
      <c r="G28" s="287">
        <v>99188.099999999991</v>
      </c>
    </row>
    <row r="29" spans="1:7" ht="27">
      <c r="A29" s="267"/>
      <c r="B29" s="268"/>
      <c r="C29" s="268"/>
      <c r="D29" s="86" t="s">
        <v>850</v>
      </c>
      <c r="E29" s="286" t="s">
        <v>870</v>
      </c>
      <c r="F29" s="642"/>
      <c r="G29" s="287">
        <v>147944.79999999999</v>
      </c>
    </row>
    <row r="30" spans="1:7" ht="40.5">
      <c r="A30" s="267"/>
      <c r="B30" s="268"/>
      <c r="C30" s="268"/>
      <c r="D30" s="86" t="s">
        <v>850</v>
      </c>
      <c r="E30" s="286" t="s">
        <v>871</v>
      </c>
      <c r="F30" s="642"/>
      <c r="G30" s="287">
        <v>84684.2</v>
      </c>
    </row>
    <row r="31" spans="1:7" ht="40.5">
      <c r="A31" s="267"/>
      <c r="B31" s="268"/>
      <c r="C31" s="268"/>
      <c r="D31" s="86" t="s">
        <v>850</v>
      </c>
      <c r="E31" s="286" t="s">
        <v>872</v>
      </c>
      <c r="F31" s="642"/>
      <c r="G31" s="287">
        <v>316704.5</v>
      </c>
    </row>
    <row r="32" spans="1:7" ht="54">
      <c r="A32" s="267"/>
      <c r="B32" s="268"/>
      <c r="C32" s="268"/>
      <c r="D32" s="86" t="s">
        <v>850</v>
      </c>
      <c r="E32" s="286" t="s">
        <v>873</v>
      </c>
      <c r="F32" s="642"/>
      <c r="G32" s="287">
        <v>26748.5</v>
      </c>
    </row>
    <row r="33" spans="1:10" ht="40.5">
      <c r="A33" s="267"/>
      <c r="B33" s="268"/>
      <c r="C33" s="268"/>
      <c r="D33" s="86" t="s">
        <v>850</v>
      </c>
      <c r="E33" s="286" t="s">
        <v>874</v>
      </c>
      <c r="F33" s="642"/>
      <c r="G33" s="287">
        <v>133191.69999999998</v>
      </c>
    </row>
    <row r="34" spans="1:10" ht="54">
      <c r="A34" s="267"/>
      <c r="B34" s="268"/>
      <c r="C34" s="268"/>
      <c r="D34" s="86" t="s">
        <v>850</v>
      </c>
      <c r="E34" s="286" t="s">
        <v>875</v>
      </c>
      <c r="F34" s="642"/>
      <c r="G34" s="287">
        <v>58873.4</v>
      </c>
    </row>
    <row r="35" spans="1:10" ht="40.5">
      <c r="A35" s="267"/>
      <c r="B35" s="268"/>
      <c r="C35" s="268"/>
      <c r="D35" s="86" t="s">
        <v>850</v>
      </c>
      <c r="E35" s="286" t="s">
        <v>876</v>
      </c>
      <c r="F35" s="642"/>
      <c r="G35" s="287">
        <v>66413.3</v>
      </c>
    </row>
    <row r="36" spans="1:10" ht="40.5">
      <c r="A36" s="267"/>
      <c r="B36" s="268"/>
      <c r="C36" s="268"/>
      <c r="D36" s="86" t="s">
        <v>850</v>
      </c>
      <c r="E36" s="286" t="s">
        <v>877</v>
      </c>
      <c r="F36" s="642"/>
      <c r="G36" s="287">
        <v>81772.899999999994</v>
      </c>
    </row>
    <row r="37" spans="1:10" ht="27">
      <c r="A37" s="267"/>
      <c r="B37" s="268"/>
      <c r="C37" s="268"/>
      <c r="D37" s="86" t="s">
        <v>850</v>
      </c>
      <c r="E37" s="286" t="s">
        <v>878</v>
      </c>
      <c r="F37" s="642"/>
      <c r="G37" s="287">
        <v>82385.600000000006</v>
      </c>
    </row>
    <row r="38" spans="1:10" ht="54">
      <c r="A38" s="267"/>
      <c r="B38" s="268"/>
      <c r="C38" s="268"/>
      <c r="D38" s="86" t="s">
        <v>850</v>
      </c>
      <c r="E38" s="286" t="s">
        <v>879</v>
      </c>
      <c r="F38" s="642"/>
      <c r="G38" s="287">
        <v>4143.5</v>
      </c>
    </row>
    <row r="39" spans="1:10" ht="40.5">
      <c r="A39" s="267"/>
      <c r="B39" s="268"/>
      <c r="C39" s="268"/>
      <c r="D39" s="86" t="s">
        <v>850</v>
      </c>
      <c r="E39" s="286" t="s">
        <v>880</v>
      </c>
      <c r="F39" s="642"/>
      <c r="G39" s="287">
        <v>190248.4</v>
      </c>
    </row>
    <row r="40" spans="1:10" ht="67.5">
      <c r="A40" s="267"/>
      <c r="B40" s="268"/>
      <c r="C40" s="268"/>
      <c r="D40" s="86" t="s">
        <v>881</v>
      </c>
      <c r="E40" s="286" t="s">
        <v>882</v>
      </c>
      <c r="F40" s="642"/>
      <c r="G40" s="287">
        <v>9295.1</v>
      </c>
    </row>
    <row r="41" spans="1:10" ht="54">
      <c r="A41" s="267"/>
      <c r="B41" s="268"/>
      <c r="C41" s="268"/>
      <c r="D41" s="86" t="s">
        <v>850</v>
      </c>
      <c r="E41" s="286" t="s">
        <v>883</v>
      </c>
      <c r="F41" s="642"/>
      <c r="G41" s="287">
        <f>260166.2+14182.7</f>
        <v>274348.90000000002</v>
      </c>
    </row>
    <row r="42" spans="1:10" ht="27">
      <c r="A42" s="267"/>
      <c r="B42" s="268"/>
      <c r="C42" s="268"/>
      <c r="D42" s="86" t="s">
        <v>850</v>
      </c>
      <c r="E42" s="286" t="s">
        <v>884</v>
      </c>
      <c r="F42" s="642"/>
      <c r="G42" s="287">
        <v>17886</v>
      </c>
    </row>
    <row r="43" spans="1:10" ht="40.5">
      <c r="A43" s="267"/>
      <c r="B43" s="268"/>
      <c r="C43" s="268"/>
      <c r="D43" s="86" t="s">
        <v>850</v>
      </c>
      <c r="E43" s="286" t="s">
        <v>885</v>
      </c>
      <c r="F43" s="642"/>
      <c r="G43" s="287">
        <v>29341</v>
      </c>
    </row>
    <row r="44" spans="1:10" ht="40.5">
      <c r="A44" s="267"/>
      <c r="B44" s="268"/>
      <c r="C44" s="268"/>
      <c r="D44" s="86" t="s">
        <v>850</v>
      </c>
      <c r="E44" s="286" t="s">
        <v>886</v>
      </c>
      <c r="F44" s="642"/>
      <c r="G44" s="287">
        <v>346955.3</v>
      </c>
    </row>
    <row r="45" spans="1:10" ht="40.5">
      <c r="A45" s="267"/>
      <c r="B45" s="268"/>
      <c r="C45" s="268"/>
      <c r="D45" s="86" t="s">
        <v>850</v>
      </c>
      <c r="E45" s="286" t="s">
        <v>887</v>
      </c>
      <c r="F45" s="642"/>
      <c r="G45" s="287">
        <v>23002.400000000001</v>
      </c>
      <c r="J45" s="119"/>
    </row>
    <row r="46" spans="1:10" ht="54">
      <c r="A46" s="267"/>
      <c r="B46" s="268"/>
      <c r="C46" s="268"/>
      <c r="D46" s="86" t="s">
        <v>888</v>
      </c>
      <c r="E46" s="286" t="s">
        <v>889</v>
      </c>
      <c r="F46" s="642"/>
      <c r="G46" s="287">
        <v>33752.6</v>
      </c>
      <c r="I46" s="119"/>
      <c r="J46" s="119"/>
    </row>
    <row r="47" spans="1:10" ht="135">
      <c r="A47" s="267"/>
      <c r="B47" s="268"/>
      <c r="C47" s="268"/>
      <c r="D47" s="86" t="s">
        <v>890</v>
      </c>
      <c r="E47" s="286" t="s">
        <v>891</v>
      </c>
      <c r="F47" s="642"/>
      <c r="G47" s="287">
        <v>42962.6</v>
      </c>
    </row>
    <row r="48" spans="1:10" ht="81">
      <c r="A48" s="267"/>
      <c r="B48" s="268"/>
      <c r="C48" s="268"/>
      <c r="D48" s="86" t="s">
        <v>892</v>
      </c>
      <c r="E48" s="286" t="s">
        <v>893</v>
      </c>
      <c r="F48" s="643"/>
      <c r="G48" s="287">
        <v>26250</v>
      </c>
    </row>
    <row r="49" spans="1:8" ht="42.75">
      <c r="A49" s="267"/>
      <c r="B49" s="268"/>
      <c r="C49" s="268"/>
      <c r="D49" s="290"/>
      <c r="E49" s="87"/>
      <c r="F49" s="258" t="s">
        <v>894</v>
      </c>
      <c r="G49" s="291">
        <f>SUM(G11:G48)</f>
        <v>4729080.2</v>
      </c>
      <c r="H49" s="261"/>
    </row>
    <row r="50" spans="1:8" ht="67.5">
      <c r="A50" s="267"/>
      <c r="B50" s="268"/>
      <c r="C50" s="268"/>
      <c r="D50" s="292" t="s">
        <v>895</v>
      </c>
      <c r="E50" s="288" t="s">
        <v>896</v>
      </c>
      <c r="F50" s="644" t="s">
        <v>897</v>
      </c>
      <c r="G50" s="287">
        <v>37071.5</v>
      </c>
    </row>
    <row r="51" spans="1:8" ht="40.5">
      <c r="A51" s="267"/>
      <c r="B51" s="268"/>
      <c r="C51" s="268"/>
      <c r="D51" s="86" t="s">
        <v>895</v>
      </c>
      <c r="E51" s="286" t="s">
        <v>898</v>
      </c>
      <c r="F51" s="645"/>
      <c r="G51" s="287">
        <v>17318.7</v>
      </c>
    </row>
    <row r="52" spans="1:8" ht="42.75">
      <c r="A52" s="267"/>
      <c r="B52" s="268"/>
      <c r="C52" s="268"/>
      <c r="D52" s="293"/>
      <c r="E52" s="286"/>
      <c r="F52" s="258" t="s">
        <v>899</v>
      </c>
      <c r="G52" s="291">
        <f>SUM(G50:G51)</f>
        <v>54390.2</v>
      </c>
    </row>
    <row r="53" spans="1:8" ht="67.5">
      <c r="A53" s="267"/>
      <c r="B53" s="268"/>
      <c r="C53" s="268"/>
      <c r="D53" s="86" t="s">
        <v>895</v>
      </c>
      <c r="E53" s="286" t="s">
        <v>900</v>
      </c>
      <c r="F53" s="644" t="s">
        <v>901</v>
      </c>
      <c r="G53" s="287">
        <v>58853</v>
      </c>
    </row>
    <row r="54" spans="1:8" ht="27">
      <c r="A54" s="267"/>
      <c r="B54" s="268"/>
      <c r="C54" s="268"/>
      <c r="D54" s="86" t="s">
        <v>895</v>
      </c>
      <c r="E54" s="286" t="s">
        <v>902</v>
      </c>
      <c r="F54" s="644"/>
      <c r="G54" s="287">
        <v>22216.2</v>
      </c>
    </row>
    <row r="55" spans="1:8" ht="67.5">
      <c r="A55" s="267"/>
      <c r="B55" s="268"/>
      <c r="C55" s="268"/>
      <c r="D55" s="86" t="s">
        <v>895</v>
      </c>
      <c r="E55" s="286" t="s">
        <v>903</v>
      </c>
      <c r="F55" s="644"/>
      <c r="G55" s="287">
        <v>28830.9</v>
      </c>
    </row>
    <row r="56" spans="1:8" ht="42.75">
      <c r="A56" s="267"/>
      <c r="B56" s="268"/>
      <c r="C56" s="268"/>
      <c r="D56" s="293"/>
      <c r="E56" s="286"/>
      <c r="F56" s="258" t="s">
        <v>904</v>
      </c>
      <c r="G56" s="291">
        <f>SUM(G53:G55)</f>
        <v>109900.1</v>
      </c>
    </row>
    <row r="57" spans="1:8" ht="40.5">
      <c r="A57" s="267"/>
      <c r="B57" s="268"/>
      <c r="C57" s="268"/>
      <c r="D57" s="86" t="s">
        <v>895</v>
      </c>
      <c r="E57" s="286" t="s">
        <v>905</v>
      </c>
      <c r="F57" s="642" t="s">
        <v>906</v>
      </c>
      <c r="G57" s="287">
        <v>17762.900000000001</v>
      </c>
    </row>
    <row r="58" spans="1:8" ht="54">
      <c r="A58" s="267"/>
      <c r="B58" s="268"/>
      <c r="C58" s="268"/>
      <c r="D58" s="86" t="s">
        <v>907</v>
      </c>
      <c r="E58" s="286" t="s">
        <v>908</v>
      </c>
      <c r="F58" s="643"/>
      <c r="G58" s="287">
        <v>27558.799999999999</v>
      </c>
    </row>
    <row r="59" spans="1:8" ht="42.75">
      <c r="A59" s="267"/>
      <c r="B59" s="268"/>
      <c r="C59" s="268"/>
      <c r="D59" s="293"/>
      <c r="E59" s="286"/>
      <c r="F59" s="258" t="s">
        <v>909</v>
      </c>
      <c r="G59" s="291">
        <f>SUM(G57:G58)</f>
        <v>45321.7</v>
      </c>
    </row>
    <row r="60" spans="1:8" ht="67.5">
      <c r="A60" s="267"/>
      <c r="B60" s="268"/>
      <c r="C60" s="268"/>
      <c r="D60" s="86" t="s">
        <v>910</v>
      </c>
      <c r="E60" s="286" t="s">
        <v>911</v>
      </c>
      <c r="F60" s="646" t="s">
        <v>912</v>
      </c>
      <c r="G60" s="287">
        <v>72899.600000000006</v>
      </c>
    </row>
    <row r="61" spans="1:8" ht="40.5">
      <c r="A61" s="267"/>
      <c r="B61" s="268"/>
      <c r="C61" s="268"/>
      <c r="D61" s="86" t="s">
        <v>913</v>
      </c>
      <c r="E61" s="646" t="s">
        <v>88</v>
      </c>
      <c r="F61" s="647"/>
      <c r="G61" s="287">
        <v>41377.9</v>
      </c>
      <c r="H61" s="261"/>
    </row>
    <row r="62" spans="1:8" ht="40.5">
      <c r="A62" s="267"/>
      <c r="B62" s="268"/>
      <c r="C62" s="268"/>
      <c r="D62" s="86" t="s">
        <v>914</v>
      </c>
      <c r="E62" s="647"/>
      <c r="F62" s="647"/>
      <c r="G62" s="287">
        <f>11162.8+5903.2</f>
        <v>17066</v>
      </c>
      <c r="H62" s="261"/>
    </row>
    <row r="63" spans="1:8" ht="40.5">
      <c r="A63" s="267"/>
      <c r="B63" s="268"/>
      <c r="C63" s="268"/>
      <c r="D63" s="86" t="s">
        <v>915</v>
      </c>
      <c r="E63" s="647"/>
      <c r="F63" s="647"/>
      <c r="G63" s="287">
        <v>90899</v>
      </c>
      <c r="H63" s="261"/>
    </row>
    <row r="64" spans="1:8" ht="40.5">
      <c r="A64" s="267"/>
      <c r="B64" s="268"/>
      <c r="C64" s="268"/>
      <c r="D64" s="86" t="s">
        <v>916</v>
      </c>
      <c r="E64" s="647"/>
      <c r="F64" s="647"/>
      <c r="G64" s="287">
        <v>123373.8</v>
      </c>
      <c r="H64" s="261"/>
    </row>
    <row r="65" spans="1:8" ht="40.5">
      <c r="A65" s="267"/>
      <c r="B65" s="268"/>
      <c r="C65" s="268"/>
      <c r="D65" s="86" t="s">
        <v>917</v>
      </c>
      <c r="E65" s="647"/>
      <c r="F65" s="647"/>
      <c r="G65" s="287">
        <v>6988.5</v>
      </c>
      <c r="H65" s="261"/>
    </row>
    <row r="66" spans="1:8" ht="40.5">
      <c r="A66" s="267"/>
      <c r="B66" s="268"/>
      <c r="C66" s="268"/>
      <c r="D66" s="86" t="s">
        <v>918</v>
      </c>
      <c r="E66" s="647"/>
      <c r="F66" s="647"/>
      <c r="G66" s="287">
        <v>32621.1</v>
      </c>
    </row>
    <row r="67" spans="1:8" ht="40.5">
      <c r="A67" s="267"/>
      <c r="B67" s="268"/>
      <c r="C67" s="268"/>
      <c r="D67" s="86" t="s">
        <v>919</v>
      </c>
      <c r="E67" s="647"/>
      <c r="F67" s="647"/>
      <c r="G67" s="287">
        <v>11403</v>
      </c>
    </row>
    <row r="68" spans="1:8" ht="54">
      <c r="A68" s="267"/>
      <c r="B68" s="268"/>
      <c r="C68" s="268"/>
      <c r="D68" s="86" t="s">
        <v>920</v>
      </c>
      <c r="E68" s="647"/>
      <c r="F68" s="647"/>
      <c r="G68" s="287">
        <v>83042.5</v>
      </c>
    </row>
    <row r="69" spans="1:8" ht="67.5">
      <c r="A69" s="267"/>
      <c r="B69" s="268"/>
      <c r="C69" s="268"/>
      <c r="D69" s="86" t="s">
        <v>921</v>
      </c>
      <c r="E69" s="647"/>
      <c r="F69" s="647"/>
      <c r="G69" s="287">
        <v>12518.4</v>
      </c>
    </row>
    <row r="70" spans="1:8" ht="40.5">
      <c r="A70" s="267"/>
      <c r="B70" s="268"/>
      <c r="C70" s="268"/>
      <c r="D70" s="86" t="s">
        <v>922</v>
      </c>
      <c r="E70" s="647"/>
      <c r="F70" s="647"/>
      <c r="G70" s="287">
        <v>11594.8</v>
      </c>
      <c r="H70" s="261"/>
    </row>
    <row r="71" spans="1:8" ht="40.5">
      <c r="A71" s="267"/>
      <c r="B71" s="268"/>
      <c r="C71" s="268"/>
      <c r="D71" s="86" t="s">
        <v>923</v>
      </c>
      <c r="E71" s="647"/>
      <c r="F71" s="647"/>
      <c r="G71" s="287">
        <v>3621.3</v>
      </c>
    </row>
    <row r="72" spans="1:8" ht="40.5">
      <c r="A72" s="267"/>
      <c r="B72" s="268"/>
      <c r="C72" s="268"/>
      <c r="D72" s="86" t="s">
        <v>924</v>
      </c>
      <c r="E72" s="647"/>
      <c r="F72" s="647"/>
      <c r="G72" s="287">
        <v>2802.6</v>
      </c>
    </row>
    <row r="73" spans="1:8" ht="67.5">
      <c r="A73" s="267"/>
      <c r="B73" s="268"/>
      <c r="C73" s="268"/>
      <c r="D73" s="86" t="s">
        <v>925</v>
      </c>
      <c r="E73" s="647"/>
      <c r="F73" s="647"/>
      <c r="G73" s="287">
        <v>22950.400000000001</v>
      </c>
      <c r="H73" s="261"/>
    </row>
    <row r="74" spans="1:8" ht="40.5">
      <c r="A74" s="267"/>
      <c r="B74" s="268"/>
      <c r="C74" s="268"/>
      <c r="D74" s="86" t="s">
        <v>926</v>
      </c>
      <c r="E74" s="647"/>
      <c r="F74" s="647"/>
      <c r="G74" s="287">
        <v>17067.400000000001</v>
      </c>
      <c r="H74" s="261"/>
    </row>
    <row r="75" spans="1:8" ht="40.5">
      <c r="A75" s="267"/>
      <c r="B75" s="268"/>
      <c r="C75" s="268"/>
      <c r="D75" s="86" t="s">
        <v>927</v>
      </c>
      <c r="E75" s="646" t="s">
        <v>928</v>
      </c>
      <c r="F75" s="647"/>
      <c r="G75" s="287">
        <v>10265.4</v>
      </c>
    </row>
    <row r="76" spans="1:8" ht="67.5">
      <c r="A76" s="267"/>
      <c r="B76" s="268"/>
      <c r="C76" s="268"/>
      <c r="D76" s="86" t="s">
        <v>929</v>
      </c>
      <c r="E76" s="647"/>
      <c r="F76" s="647"/>
      <c r="G76" s="287">
        <f>6770.3+2837.9</f>
        <v>9608.2000000000007</v>
      </c>
    </row>
    <row r="77" spans="1:8" ht="54">
      <c r="A77" s="267"/>
      <c r="B77" s="268"/>
      <c r="C77" s="268"/>
      <c r="D77" s="86" t="s">
        <v>930</v>
      </c>
      <c r="E77" s="647"/>
      <c r="F77" s="647"/>
      <c r="G77" s="287">
        <v>6030</v>
      </c>
    </row>
    <row r="78" spans="1:8" ht="54">
      <c r="A78" s="267"/>
      <c r="B78" s="268"/>
      <c r="C78" s="268"/>
      <c r="D78" s="86" t="s">
        <v>931</v>
      </c>
      <c r="E78" s="647"/>
      <c r="F78" s="647"/>
      <c r="G78" s="287">
        <v>4867.5999999999995</v>
      </c>
    </row>
    <row r="79" spans="1:8" ht="54">
      <c r="A79" s="267"/>
      <c r="B79" s="268"/>
      <c r="C79" s="268"/>
      <c r="D79" s="86" t="s">
        <v>932</v>
      </c>
      <c r="E79" s="647"/>
      <c r="F79" s="647"/>
      <c r="G79" s="287">
        <v>5432.1</v>
      </c>
    </row>
    <row r="80" spans="1:8" ht="40.5">
      <c r="A80" s="267"/>
      <c r="B80" s="268"/>
      <c r="C80" s="268"/>
      <c r="D80" s="86" t="s">
        <v>933</v>
      </c>
      <c r="E80" s="647"/>
      <c r="F80" s="647"/>
      <c r="G80" s="287">
        <v>3232.9</v>
      </c>
    </row>
    <row r="81" spans="1:7" ht="54">
      <c r="A81" s="267"/>
      <c r="B81" s="268"/>
      <c r="C81" s="268"/>
      <c r="D81" s="86" t="s">
        <v>934</v>
      </c>
      <c r="E81" s="647"/>
      <c r="F81" s="647"/>
      <c r="G81" s="287">
        <v>4716.1000000000004</v>
      </c>
    </row>
    <row r="82" spans="1:7" ht="54">
      <c r="A82" s="267"/>
      <c r="B82" s="268"/>
      <c r="C82" s="268"/>
      <c r="D82" s="86" t="s">
        <v>935</v>
      </c>
      <c r="E82" s="647"/>
      <c r="F82" s="647"/>
      <c r="G82" s="287">
        <v>4182</v>
      </c>
    </row>
    <row r="83" spans="1:7" ht="67.5">
      <c r="A83" s="267"/>
      <c r="B83" s="268"/>
      <c r="C83" s="268"/>
      <c r="D83" s="86" t="s">
        <v>936</v>
      </c>
      <c r="E83" s="647"/>
      <c r="F83" s="647"/>
      <c r="G83" s="287">
        <v>4093.3</v>
      </c>
    </row>
    <row r="84" spans="1:7" ht="54">
      <c r="A84" s="267"/>
      <c r="B84" s="268"/>
      <c r="C84" s="268"/>
      <c r="D84" s="86" t="s">
        <v>937</v>
      </c>
      <c r="E84" s="647"/>
      <c r="F84" s="647"/>
      <c r="G84" s="287">
        <v>4143.6000000000004</v>
      </c>
    </row>
    <row r="85" spans="1:7" ht="40.5">
      <c r="A85" s="267"/>
      <c r="B85" s="268"/>
      <c r="C85" s="268"/>
      <c r="D85" s="86" t="s">
        <v>938</v>
      </c>
      <c r="E85" s="647"/>
      <c r="F85" s="647"/>
      <c r="G85" s="287">
        <v>3629.6</v>
      </c>
    </row>
    <row r="86" spans="1:7" ht="40.5">
      <c r="A86" s="267"/>
      <c r="B86" s="268"/>
      <c r="C86" s="268"/>
      <c r="D86" s="86" t="s">
        <v>939</v>
      </c>
      <c r="E86" s="647"/>
      <c r="F86" s="647"/>
      <c r="G86" s="287">
        <v>5076.2999999999993</v>
      </c>
    </row>
    <row r="87" spans="1:7" ht="67.5">
      <c r="A87" s="267"/>
      <c r="B87" s="268"/>
      <c r="C87" s="268"/>
      <c r="D87" s="86" t="s">
        <v>940</v>
      </c>
      <c r="E87" s="647"/>
      <c r="F87" s="647"/>
      <c r="G87" s="287">
        <f>4740.3+5809.9</f>
        <v>10550.2</v>
      </c>
    </row>
    <row r="88" spans="1:7" ht="67.5">
      <c r="A88" s="267"/>
      <c r="B88" s="268"/>
      <c r="C88" s="268"/>
      <c r="D88" s="86" t="s">
        <v>941</v>
      </c>
      <c r="E88" s="647"/>
      <c r="F88" s="647"/>
      <c r="G88" s="287">
        <v>4668.0999999999995</v>
      </c>
    </row>
    <row r="89" spans="1:7" ht="40.5">
      <c r="A89" s="267"/>
      <c r="B89" s="268"/>
      <c r="C89" s="268"/>
      <c r="D89" s="86" t="s">
        <v>942</v>
      </c>
      <c r="E89" s="647"/>
      <c r="F89" s="647"/>
      <c r="G89" s="287">
        <v>4102.5</v>
      </c>
    </row>
    <row r="90" spans="1:7" ht="40.5">
      <c r="A90" s="267"/>
      <c r="B90" s="268"/>
      <c r="C90" s="268"/>
      <c r="D90" s="86" t="s">
        <v>943</v>
      </c>
      <c r="E90" s="647"/>
      <c r="F90" s="647"/>
      <c r="G90" s="287">
        <v>5296.5</v>
      </c>
    </row>
    <row r="91" spans="1:7" ht="67.5">
      <c r="A91" s="267"/>
      <c r="B91" s="268"/>
      <c r="C91" s="268"/>
      <c r="D91" s="86" t="s">
        <v>944</v>
      </c>
      <c r="E91" s="647"/>
      <c r="F91" s="647"/>
      <c r="G91" s="287">
        <v>8500</v>
      </c>
    </row>
    <row r="92" spans="1:7" ht="40.5">
      <c r="A92" s="267"/>
      <c r="B92" s="268"/>
      <c r="C92" s="268"/>
      <c r="D92" s="86" t="s">
        <v>945</v>
      </c>
      <c r="E92" s="648"/>
      <c r="F92" s="647"/>
      <c r="G92" s="287">
        <v>2681.5</v>
      </c>
    </row>
    <row r="93" spans="1:7" ht="67.5">
      <c r="A93" s="267"/>
      <c r="B93" s="268"/>
      <c r="C93" s="268"/>
      <c r="D93" s="86" t="s">
        <v>946</v>
      </c>
      <c r="E93" s="647" t="s">
        <v>566</v>
      </c>
      <c r="F93" s="647"/>
      <c r="G93" s="287">
        <v>47000</v>
      </c>
    </row>
    <row r="94" spans="1:7" ht="67.5">
      <c r="A94" s="267"/>
      <c r="B94" s="268"/>
      <c r="C94" s="268"/>
      <c r="D94" s="86" t="s">
        <v>947</v>
      </c>
      <c r="E94" s="647"/>
      <c r="F94" s="647"/>
      <c r="G94" s="287">
        <v>58000</v>
      </c>
    </row>
    <row r="95" spans="1:7" ht="81">
      <c r="A95" s="267"/>
      <c r="B95" s="268"/>
      <c r="C95" s="268"/>
      <c r="D95" s="86" t="s">
        <v>948</v>
      </c>
      <c r="E95" s="648"/>
      <c r="F95" s="647"/>
      <c r="G95" s="287">
        <v>21692</v>
      </c>
    </row>
    <row r="96" spans="1:7" ht="148.5">
      <c r="A96" s="267"/>
      <c r="B96" s="268"/>
      <c r="C96" s="268"/>
      <c r="D96" s="86" t="s">
        <v>949</v>
      </c>
      <c r="E96" s="649" t="s">
        <v>950</v>
      </c>
      <c r="F96" s="647"/>
      <c r="G96" s="287">
        <v>6638.5</v>
      </c>
    </row>
    <row r="97" spans="1:8" ht="81">
      <c r="A97" s="267"/>
      <c r="B97" s="268"/>
      <c r="C97" s="268"/>
      <c r="D97" s="86" t="s">
        <v>951</v>
      </c>
      <c r="E97" s="649"/>
      <c r="F97" s="647"/>
      <c r="G97" s="287">
        <v>2845.1</v>
      </c>
    </row>
    <row r="98" spans="1:8" ht="67.5">
      <c r="A98" s="267"/>
      <c r="B98" s="268"/>
      <c r="C98" s="268"/>
      <c r="D98" s="86" t="s">
        <v>952</v>
      </c>
      <c r="E98" s="649"/>
      <c r="F98" s="647"/>
      <c r="G98" s="287">
        <v>6273.7</v>
      </c>
      <c r="H98" s="261"/>
    </row>
    <row r="99" spans="1:8" ht="81">
      <c r="A99" s="267"/>
      <c r="B99" s="268"/>
      <c r="C99" s="268"/>
      <c r="D99" s="86" t="s">
        <v>953</v>
      </c>
      <c r="E99" s="649"/>
      <c r="F99" s="647"/>
      <c r="G99" s="287">
        <v>6402.2</v>
      </c>
    </row>
    <row r="100" spans="1:8" ht="67.5">
      <c r="A100" s="267"/>
      <c r="B100" s="268"/>
      <c r="C100" s="268"/>
      <c r="D100" s="292" t="s">
        <v>954</v>
      </c>
      <c r="E100" s="286" t="s">
        <v>955</v>
      </c>
      <c r="F100" s="647"/>
      <c r="G100" s="287">
        <v>108542.70000000001</v>
      </c>
    </row>
    <row r="101" spans="1:8" ht="67.5">
      <c r="A101" s="267"/>
      <c r="B101" s="268"/>
      <c r="C101" s="268"/>
      <c r="D101" s="86" t="s">
        <v>956</v>
      </c>
      <c r="E101" s="649" t="s">
        <v>957</v>
      </c>
      <c r="F101" s="647"/>
      <c r="G101" s="287">
        <v>42053.3</v>
      </c>
    </row>
    <row r="102" spans="1:8" ht="67.5">
      <c r="A102" s="267"/>
      <c r="B102" s="268"/>
      <c r="C102" s="268"/>
      <c r="D102" s="86" t="s">
        <v>958</v>
      </c>
      <c r="E102" s="649"/>
      <c r="F102" s="647"/>
      <c r="G102" s="287">
        <v>37608</v>
      </c>
    </row>
    <row r="103" spans="1:8" ht="81">
      <c r="A103" s="267"/>
      <c r="B103" s="268"/>
      <c r="C103" s="268"/>
      <c r="D103" s="86" t="s">
        <v>959</v>
      </c>
      <c r="E103" s="649"/>
      <c r="F103" s="647"/>
      <c r="G103" s="287">
        <v>98666.8</v>
      </c>
    </row>
    <row r="104" spans="1:8" ht="67.5">
      <c r="A104" s="267"/>
      <c r="B104" s="268"/>
      <c r="C104" s="268"/>
      <c r="D104" s="86" t="s">
        <v>960</v>
      </c>
      <c r="E104" s="649"/>
      <c r="F104" s="647"/>
      <c r="G104" s="287">
        <v>16649.599999999999</v>
      </c>
    </row>
    <row r="105" spans="1:8" ht="54">
      <c r="A105" s="267"/>
      <c r="B105" s="268"/>
      <c r="C105" s="268"/>
      <c r="D105" s="86" t="s">
        <v>961</v>
      </c>
      <c r="E105" s="649"/>
      <c r="F105" s="647"/>
      <c r="G105" s="287">
        <v>16511.2</v>
      </c>
    </row>
    <row r="106" spans="1:8" ht="67.5">
      <c r="A106" s="267"/>
      <c r="B106" s="268"/>
      <c r="C106" s="268"/>
      <c r="D106" s="86" t="s">
        <v>962</v>
      </c>
      <c r="E106" s="649"/>
      <c r="F106" s="647"/>
      <c r="G106" s="287">
        <v>6474.8</v>
      </c>
    </row>
    <row r="107" spans="1:8" ht="81">
      <c r="A107" s="267"/>
      <c r="B107" s="268"/>
      <c r="C107" s="268"/>
      <c r="D107" s="86" t="s">
        <v>963</v>
      </c>
      <c r="E107" s="649"/>
      <c r="F107" s="647"/>
      <c r="G107" s="287">
        <v>12949.8</v>
      </c>
    </row>
    <row r="108" spans="1:8" ht="67.5">
      <c r="A108" s="267"/>
      <c r="B108" s="268"/>
      <c r="C108" s="268"/>
      <c r="D108" s="86" t="s">
        <v>964</v>
      </c>
      <c r="E108" s="649"/>
      <c r="F108" s="647"/>
      <c r="G108" s="287">
        <v>5477.8</v>
      </c>
    </row>
    <row r="109" spans="1:8" ht="40.5">
      <c r="A109" s="267"/>
      <c r="B109" s="268"/>
      <c r="C109" s="268"/>
      <c r="D109" s="86" t="s">
        <v>965</v>
      </c>
      <c r="E109" s="649" t="s">
        <v>966</v>
      </c>
      <c r="F109" s="647"/>
      <c r="G109" s="287">
        <v>24031.200000000001</v>
      </c>
    </row>
    <row r="110" spans="1:8" ht="40.5">
      <c r="A110" s="267"/>
      <c r="B110" s="268"/>
      <c r="C110" s="268"/>
      <c r="D110" s="86" t="s">
        <v>967</v>
      </c>
      <c r="E110" s="649"/>
      <c r="F110" s="647"/>
      <c r="G110" s="287">
        <v>5728.4</v>
      </c>
    </row>
    <row r="111" spans="1:8" ht="54">
      <c r="A111" s="267"/>
      <c r="B111" s="268"/>
      <c r="C111" s="268"/>
      <c r="D111" s="86" t="s">
        <v>968</v>
      </c>
      <c r="E111" s="649"/>
      <c r="F111" s="647"/>
      <c r="G111" s="287">
        <v>8540</v>
      </c>
    </row>
    <row r="112" spans="1:8" ht="54">
      <c r="A112" s="267"/>
      <c r="B112" s="268"/>
      <c r="C112" s="268"/>
      <c r="D112" s="86" t="s">
        <v>969</v>
      </c>
      <c r="E112" s="649"/>
      <c r="F112" s="647"/>
      <c r="G112" s="287">
        <v>3383.6</v>
      </c>
    </row>
    <row r="113" spans="1:8" ht="67.5">
      <c r="A113" s="267"/>
      <c r="B113" s="268"/>
      <c r="C113" s="268"/>
      <c r="D113" s="86" t="s">
        <v>970</v>
      </c>
      <c r="E113" s="649"/>
      <c r="F113" s="647"/>
      <c r="G113" s="287">
        <v>3308.2</v>
      </c>
    </row>
    <row r="114" spans="1:8" ht="81">
      <c r="A114" s="267"/>
      <c r="B114" s="268"/>
      <c r="C114" s="268"/>
      <c r="D114" s="294" t="s">
        <v>971</v>
      </c>
      <c r="E114" s="649"/>
      <c r="F114" s="647"/>
      <c r="G114" s="287">
        <v>2802.6</v>
      </c>
    </row>
    <row r="115" spans="1:8" ht="67.5">
      <c r="A115" s="267"/>
      <c r="B115" s="268"/>
      <c r="C115" s="268"/>
      <c r="D115" s="86" t="s">
        <v>972</v>
      </c>
      <c r="E115" s="286" t="s">
        <v>973</v>
      </c>
      <c r="F115" s="647"/>
      <c r="G115" s="287">
        <v>3418.8999999999996</v>
      </c>
    </row>
    <row r="116" spans="1:8" ht="54">
      <c r="A116" s="267"/>
      <c r="B116" s="268"/>
      <c r="C116" s="268"/>
      <c r="D116" s="86" t="s">
        <v>974</v>
      </c>
      <c r="E116" s="286" t="s">
        <v>975</v>
      </c>
      <c r="F116" s="648"/>
      <c r="G116" s="287">
        <v>29427.3</v>
      </c>
    </row>
    <row r="117" spans="1:8" ht="189">
      <c r="A117" s="267"/>
      <c r="B117" s="268"/>
      <c r="C117" s="268"/>
      <c r="D117" s="86" t="s">
        <v>976</v>
      </c>
      <c r="E117" s="646" t="s">
        <v>977</v>
      </c>
      <c r="F117" s="646"/>
      <c r="G117" s="287">
        <f>21892+21840+9299.7+308640.4+3446534.7-37158.8-7000-20000-2197.1-9291.1+1080000-5000</f>
        <v>4807559.8000000007</v>
      </c>
      <c r="H117" s="261"/>
    </row>
    <row r="118" spans="1:8" ht="81">
      <c r="A118" s="267"/>
      <c r="B118" s="268"/>
      <c r="C118" s="268"/>
      <c r="D118" s="86" t="s">
        <v>978</v>
      </c>
      <c r="E118" s="647"/>
      <c r="F118" s="647"/>
      <c r="G118" s="287">
        <v>15000</v>
      </c>
    </row>
    <row r="119" spans="1:8" ht="40.5">
      <c r="A119" s="267"/>
      <c r="B119" s="268"/>
      <c r="C119" s="268"/>
      <c r="D119" s="86" t="s">
        <v>979</v>
      </c>
      <c r="E119" s="647"/>
      <c r="F119" s="647"/>
      <c r="G119" s="287">
        <v>7000</v>
      </c>
    </row>
    <row r="120" spans="1:8" ht="216">
      <c r="A120" s="267"/>
      <c r="B120" s="268"/>
      <c r="C120" s="268"/>
      <c r="D120" s="86" t="s">
        <v>980</v>
      </c>
      <c r="E120" s="286" t="s">
        <v>981</v>
      </c>
      <c r="F120" s="647"/>
      <c r="G120" s="287">
        <v>815504.8</v>
      </c>
    </row>
    <row r="121" spans="1:8" ht="67.5">
      <c r="A121" s="267"/>
      <c r="B121" s="268"/>
      <c r="C121" s="268"/>
      <c r="D121" s="86" t="s">
        <v>982</v>
      </c>
      <c r="E121" s="286" t="s">
        <v>983</v>
      </c>
      <c r="F121" s="647"/>
      <c r="G121" s="287">
        <v>25000</v>
      </c>
    </row>
    <row r="122" spans="1:8" ht="54">
      <c r="A122" s="267"/>
      <c r="B122" s="268"/>
      <c r="C122" s="268"/>
      <c r="D122" s="86" t="s">
        <v>984</v>
      </c>
      <c r="E122" s="286" t="s">
        <v>985</v>
      </c>
      <c r="F122" s="647"/>
      <c r="G122" s="287">
        <v>100000</v>
      </c>
    </row>
    <row r="123" spans="1:8" ht="40.5">
      <c r="A123" s="267"/>
      <c r="B123" s="268"/>
      <c r="C123" s="268"/>
      <c r="D123" s="86" t="s">
        <v>986</v>
      </c>
      <c r="E123" s="646" t="s">
        <v>987</v>
      </c>
      <c r="F123" s="647"/>
      <c r="G123" s="287">
        <v>5000</v>
      </c>
    </row>
    <row r="124" spans="1:8" ht="40.5">
      <c r="A124" s="267"/>
      <c r="B124" s="268"/>
      <c r="C124" s="268"/>
      <c r="D124" s="86" t="s">
        <v>988</v>
      </c>
      <c r="E124" s="648"/>
      <c r="F124" s="647"/>
      <c r="G124" s="287">
        <v>15000</v>
      </c>
    </row>
    <row r="125" spans="1:8" ht="94.5">
      <c r="A125" s="267"/>
      <c r="B125" s="268"/>
      <c r="C125" s="268"/>
      <c r="D125" s="86" t="s">
        <v>989</v>
      </c>
      <c r="E125" s="295" t="s">
        <v>990</v>
      </c>
      <c r="F125" s="648"/>
      <c r="G125" s="287">
        <v>15000</v>
      </c>
    </row>
    <row r="126" spans="1:8" ht="85.5">
      <c r="A126" s="267"/>
      <c r="B126" s="268"/>
      <c r="C126" s="268"/>
      <c r="D126" s="293"/>
      <c r="E126" s="286"/>
      <c r="F126" s="258" t="s">
        <v>991</v>
      </c>
      <c r="G126" s="291">
        <f>SUM(G60:G125)</f>
        <v>7030792.5000000009</v>
      </c>
    </row>
    <row r="127" spans="1:8" ht="71.25">
      <c r="A127" s="278"/>
      <c r="B127" s="279">
        <v>11008</v>
      </c>
      <c r="C127" s="638" t="s">
        <v>992</v>
      </c>
      <c r="D127" s="639"/>
      <c r="E127" s="260" t="s">
        <v>993</v>
      </c>
      <c r="F127" s="280"/>
      <c r="G127" s="281">
        <f>G129</f>
        <v>767320.8</v>
      </c>
      <c r="H127" s="261"/>
    </row>
    <row r="128" spans="1:8" ht="27">
      <c r="A128" s="282"/>
      <c r="B128" s="283"/>
      <c r="C128" s="284"/>
      <c r="D128" s="285" t="s">
        <v>86</v>
      </c>
      <c r="E128" s="296"/>
      <c r="F128" s="297"/>
    </row>
    <row r="129" spans="1:8" ht="135">
      <c r="A129" s="267"/>
      <c r="B129" s="268"/>
      <c r="C129" s="268"/>
      <c r="D129" s="298" t="s">
        <v>994</v>
      </c>
      <c r="E129" s="295" t="s">
        <v>995</v>
      </c>
      <c r="F129" s="299" t="s">
        <v>847</v>
      </c>
      <c r="G129" s="287">
        <v>767320.8</v>
      </c>
    </row>
    <row r="130" spans="1:8" ht="71.25">
      <c r="A130" s="278"/>
      <c r="B130" s="279">
        <v>11009</v>
      </c>
      <c r="C130" s="638" t="s">
        <v>996</v>
      </c>
      <c r="D130" s="639"/>
      <c r="E130" s="260" t="s">
        <v>997</v>
      </c>
      <c r="F130" s="280"/>
      <c r="G130" s="281">
        <f>G132</f>
        <v>217511.4</v>
      </c>
      <c r="H130" s="261"/>
    </row>
    <row r="131" spans="1:8" ht="27">
      <c r="A131" s="282"/>
      <c r="B131" s="283"/>
      <c r="C131" s="284"/>
      <c r="D131" s="285" t="s">
        <v>86</v>
      </c>
      <c r="E131" s="636"/>
      <c r="F131" s="637"/>
    </row>
    <row r="132" spans="1:8" ht="108">
      <c r="A132" s="267"/>
      <c r="B132" s="268"/>
      <c r="C132" s="268"/>
      <c r="D132" s="86" t="s">
        <v>998</v>
      </c>
      <c r="E132" s="295" t="s">
        <v>999</v>
      </c>
      <c r="F132" s="299" t="s">
        <v>912</v>
      </c>
      <c r="G132" s="287">
        <v>217511.4</v>
      </c>
      <c r="H132" s="261"/>
    </row>
    <row r="133" spans="1:8" ht="71.25">
      <c r="A133" s="278"/>
      <c r="B133" s="279">
        <v>11004</v>
      </c>
      <c r="C133" s="638" t="s">
        <v>1000</v>
      </c>
      <c r="D133" s="639"/>
      <c r="E133" s="260" t="s">
        <v>997</v>
      </c>
      <c r="F133" s="280"/>
      <c r="G133" s="281">
        <f>SUM(G135:G137)</f>
        <v>1135959.8</v>
      </c>
      <c r="H133" s="261"/>
    </row>
    <row r="134" spans="1:8" ht="27">
      <c r="A134" s="282"/>
      <c r="B134" s="283"/>
      <c r="C134" s="284"/>
      <c r="D134" s="285" t="s">
        <v>86</v>
      </c>
      <c r="E134" s="636"/>
      <c r="F134" s="637"/>
    </row>
    <row r="135" spans="1:8" ht="54">
      <c r="A135" s="267"/>
      <c r="B135" s="268"/>
      <c r="C135" s="268"/>
      <c r="D135" s="86" t="s">
        <v>1001</v>
      </c>
      <c r="E135" s="300" t="s">
        <v>1002</v>
      </c>
      <c r="F135" s="301"/>
      <c r="G135" s="287">
        <v>678141.3</v>
      </c>
    </row>
    <row r="136" spans="1:8" ht="40.5">
      <c r="A136" s="267"/>
      <c r="B136" s="268"/>
      <c r="C136" s="268"/>
      <c r="D136" s="86" t="s">
        <v>1003</v>
      </c>
      <c r="E136" s="300" t="s">
        <v>1004</v>
      </c>
      <c r="F136" s="301"/>
      <c r="G136" s="287">
        <v>213231.7</v>
      </c>
    </row>
    <row r="137" spans="1:8" ht="54">
      <c r="A137" s="267"/>
      <c r="B137" s="268"/>
      <c r="C137" s="268"/>
      <c r="D137" s="292" t="s">
        <v>1005</v>
      </c>
      <c r="E137" s="300" t="s">
        <v>1006</v>
      </c>
      <c r="F137" s="301"/>
      <c r="G137" s="287">
        <v>244586.8</v>
      </c>
      <c r="H137" s="261"/>
    </row>
    <row r="138" spans="1:8" ht="71.25">
      <c r="A138" s="278"/>
      <c r="B138" s="279">
        <v>11017</v>
      </c>
      <c r="C138" s="638" t="s">
        <v>1007</v>
      </c>
      <c r="D138" s="639"/>
      <c r="E138" s="260" t="s">
        <v>997</v>
      </c>
      <c r="F138" s="302"/>
      <c r="G138" s="281">
        <f>G140</f>
        <v>2500000</v>
      </c>
    </row>
    <row r="139" spans="1:8" ht="27">
      <c r="A139" s="282"/>
      <c r="B139" s="303"/>
      <c r="C139" s="304"/>
      <c r="D139" s="285" t="s">
        <v>86</v>
      </c>
      <c r="E139" s="258"/>
      <c r="F139" s="305"/>
      <c r="G139" s="306"/>
    </row>
    <row r="140" spans="1:8" ht="40.5">
      <c r="A140" s="267"/>
      <c r="B140" s="279"/>
      <c r="C140" s="307"/>
      <c r="D140" s="308"/>
      <c r="E140" s="309" t="s">
        <v>977</v>
      </c>
      <c r="F140" s="302"/>
      <c r="G140" s="287">
        <v>2500000</v>
      </c>
    </row>
    <row r="141" spans="1:8" ht="71.25">
      <c r="A141" s="278"/>
      <c r="B141" s="279">
        <v>12001</v>
      </c>
      <c r="C141" s="638" t="s">
        <v>1008</v>
      </c>
      <c r="D141" s="639"/>
      <c r="E141" s="260" t="s">
        <v>997</v>
      </c>
      <c r="F141" s="280"/>
      <c r="G141" s="281">
        <f>G143</f>
        <v>842000</v>
      </c>
    </row>
    <row r="142" spans="1:8" ht="27">
      <c r="A142" s="282"/>
      <c r="B142" s="283"/>
      <c r="C142" s="284"/>
      <c r="D142" s="285" t="s">
        <v>86</v>
      </c>
      <c r="E142" s="636"/>
      <c r="F142" s="637"/>
    </row>
    <row r="143" spans="1:8" ht="54">
      <c r="A143" s="267"/>
      <c r="B143" s="268"/>
      <c r="C143" s="268"/>
      <c r="D143" s="259"/>
      <c r="E143" s="309" t="s">
        <v>1009</v>
      </c>
      <c r="F143" s="310"/>
      <c r="G143" s="287">
        <v>842000</v>
      </c>
    </row>
    <row r="144" spans="1:8" ht="71.25">
      <c r="A144" s="278"/>
      <c r="B144" s="279">
        <v>12002</v>
      </c>
      <c r="C144" s="638" t="s">
        <v>1010</v>
      </c>
      <c r="D144" s="640"/>
      <c r="E144" s="260" t="s">
        <v>1011</v>
      </c>
      <c r="F144" s="280"/>
      <c r="G144" s="281">
        <f>G146</f>
        <v>139200</v>
      </c>
      <c r="H144" s="261"/>
    </row>
    <row r="145" spans="1:9" ht="27">
      <c r="A145" s="282"/>
      <c r="B145" s="283"/>
      <c r="C145" s="284"/>
      <c r="D145" s="285" t="s">
        <v>86</v>
      </c>
      <c r="E145" s="636"/>
      <c r="F145" s="637"/>
    </row>
    <row r="146" spans="1:9" ht="27">
      <c r="A146" s="267"/>
      <c r="B146" s="268"/>
      <c r="C146" s="268"/>
      <c r="D146" s="259" t="s">
        <v>1012</v>
      </c>
      <c r="E146" s="286" t="s">
        <v>852</v>
      </c>
      <c r="F146" s="310"/>
      <c r="G146" s="287">
        <v>139200</v>
      </c>
    </row>
    <row r="147" spans="1:9" ht="71.25">
      <c r="A147" s="278"/>
      <c r="B147" s="279">
        <v>32001</v>
      </c>
      <c r="C147" s="638" t="s">
        <v>1013</v>
      </c>
      <c r="D147" s="639"/>
      <c r="E147" s="260" t="s">
        <v>993</v>
      </c>
      <c r="F147" s="280"/>
      <c r="G147" s="281">
        <f>G149</f>
        <v>143000</v>
      </c>
      <c r="H147" s="261"/>
    </row>
    <row r="148" spans="1:9" ht="27">
      <c r="A148" s="282"/>
      <c r="B148" s="283"/>
      <c r="C148" s="284"/>
      <c r="D148" s="285" t="s">
        <v>86</v>
      </c>
      <c r="E148" s="636"/>
      <c r="F148" s="637"/>
    </row>
    <row r="149" spans="1:9" ht="27">
      <c r="A149" s="267"/>
      <c r="B149" s="268"/>
      <c r="C149" s="268"/>
      <c r="D149" s="259"/>
      <c r="E149" s="300" t="s">
        <v>1014</v>
      </c>
      <c r="F149" s="301"/>
      <c r="G149" s="287">
        <v>143000</v>
      </c>
      <c r="H149" s="261"/>
      <c r="I149" s="268"/>
    </row>
    <row r="150" spans="1:9" ht="71.25">
      <c r="A150" s="278"/>
      <c r="B150" s="279">
        <v>11005</v>
      </c>
      <c r="C150" s="638" t="s">
        <v>1015</v>
      </c>
      <c r="D150" s="639"/>
      <c r="E150" s="260" t="s">
        <v>997</v>
      </c>
      <c r="F150" s="280"/>
      <c r="G150" s="281">
        <f>G152+G155+G158+G166+G167+G168+G169+G170+G171+G172+G173+G174+G175+G176+G177+G178+G179+G180</f>
        <v>6651180</v>
      </c>
      <c r="H150" s="261"/>
    </row>
    <row r="151" spans="1:9" ht="27">
      <c r="A151" s="282"/>
      <c r="B151" s="283"/>
      <c r="C151" s="284"/>
      <c r="D151" s="285" t="s">
        <v>86</v>
      </c>
      <c r="E151" s="636"/>
      <c r="F151" s="637"/>
    </row>
    <row r="152" spans="1:9" ht="54">
      <c r="A152" s="267"/>
      <c r="B152" s="311"/>
      <c r="C152" s="312"/>
      <c r="D152" s="108" t="s">
        <v>1016</v>
      </c>
      <c r="E152" s="286" t="s">
        <v>1017</v>
      </c>
      <c r="F152" s="297"/>
      <c r="G152" s="281">
        <f>SUM(G153:G154)</f>
        <v>1383779</v>
      </c>
      <c r="H152" s="261"/>
    </row>
    <row r="153" spans="1:9" ht="40.5">
      <c r="A153" s="267"/>
      <c r="B153" s="311"/>
      <c r="C153" s="312"/>
      <c r="D153" s="313" t="s">
        <v>1018</v>
      </c>
      <c r="E153" s="286" t="s">
        <v>1019</v>
      </c>
      <c r="F153" s="314"/>
      <c r="G153" s="287">
        <v>0</v>
      </c>
      <c r="H153" s="261"/>
    </row>
    <row r="154" spans="1:9" ht="54">
      <c r="A154" s="267"/>
      <c r="B154" s="311"/>
      <c r="C154" s="312"/>
      <c r="D154" s="313" t="s">
        <v>1020</v>
      </c>
      <c r="E154" s="286" t="s">
        <v>1019</v>
      </c>
      <c r="F154" s="315"/>
      <c r="G154" s="287">
        <v>1383779</v>
      </c>
      <c r="H154" s="261"/>
    </row>
    <row r="155" spans="1:9" ht="57">
      <c r="A155" s="267"/>
      <c r="B155" s="311"/>
      <c r="C155" s="312"/>
      <c r="D155" s="260" t="s">
        <v>1021</v>
      </c>
      <c r="E155" s="260" t="s">
        <v>1017</v>
      </c>
      <c r="F155" s="301"/>
      <c r="G155" s="291">
        <f>G156+G157</f>
        <v>521002</v>
      </c>
    </row>
    <row r="156" spans="1:9" ht="67.5">
      <c r="A156" s="267"/>
      <c r="B156" s="311"/>
      <c r="C156" s="312"/>
      <c r="D156" s="313" t="s">
        <v>1022</v>
      </c>
      <c r="E156" s="286" t="s">
        <v>1019</v>
      </c>
      <c r="F156" s="314"/>
      <c r="G156" s="281">
        <v>358800</v>
      </c>
      <c r="H156" s="261"/>
    </row>
    <row r="157" spans="1:9" ht="54">
      <c r="A157" s="267"/>
      <c r="B157" s="311"/>
      <c r="C157" s="312"/>
      <c r="D157" s="313" t="s">
        <v>1023</v>
      </c>
      <c r="E157" s="286" t="s">
        <v>1019</v>
      </c>
      <c r="F157" s="316"/>
      <c r="G157" s="281">
        <v>162202</v>
      </c>
    </row>
    <row r="158" spans="1:9" ht="57">
      <c r="A158" s="267"/>
      <c r="B158" s="311"/>
      <c r="C158" s="312"/>
      <c r="D158" s="260" t="s">
        <v>1024</v>
      </c>
      <c r="E158" s="587" t="s">
        <v>1025</v>
      </c>
      <c r="F158" s="317"/>
      <c r="G158" s="281">
        <f>SUM(G159:G165)</f>
        <v>425051.5</v>
      </c>
    </row>
    <row r="159" spans="1:9" ht="14.25">
      <c r="A159" s="267"/>
      <c r="B159" s="311"/>
      <c r="C159" s="312"/>
      <c r="D159" s="93" t="s">
        <v>1026</v>
      </c>
      <c r="E159" s="634"/>
      <c r="F159" s="317"/>
      <c r="G159" s="287">
        <v>72000</v>
      </c>
    </row>
    <row r="160" spans="1:9" ht="27">
      <c r="A160" s="267"/>
      <c r="B160" s="311"/>
      <c r="C160" s="312"/>
      <c r="D160" s="93" t="s">
        <v>1027</v>
      </c>
      <c r="E160" s="634"/>
      <c r="F160" s="317"/>
      <c r="G160" s="287">
        <v>27278</v>
      </c>
    </row>
    <row r="161" spans="1:7" ht="14.25">
      <c r="A161" s="267"/>
      <c r="B161" s="311"/>
      <c r="C161" s="312"/>
      <c r="D161" s="93" t="s">
        <v>1028</v>
      </c>
      <c r="E161" s="634"/>
      <c r="F161" s="317"/>
      <c r="G161" s="287">
        <v>212668.5</v>
      </c>
    </row>
    <row r="162" spans="1:7" ht="14.25">
      <c r="A162" s="267"/>
      <c r="B162" s="311"/>
      <c r="C162" s="312"/>
      <c r="D162" s="93" t="s">
        <v>1029</v>
      </c>
      <c r="E162" s="634"/>
      <c r="F162" s="317"/>
      <c r="G162" s="287">
        <v>14924</v>
      </c>
    </row>
    <row r="163" spans="1:7" ht="14.25">
      <c r="A163" s="267"/>
      <c r="B163" s="311"/>
      <c r="C163" s="312"/>
      <c r="D163" s="93" t="s">
        <v>1030</v>
      </c>
      <c r="E163" s="634"/>
      <c r="F163" s="317"/>
      <c r="G163" s="287">
        <v>78000</v>
      </c>
    </row>
    <row r="164" spans="1:7" ht="14.25">
      <c r="A164" s="267"/>
      <c r="B164" s="311"/>
      <c r="C164" s="312"/>
      <c r="D164" s="93" t="s">
        <v>1031</v>
      </c>
      <c r="E164" s="634"/>
      <c r="F164" s="317"/>
      <c r="G164" s="287">
        <v>10181</v>
      </c>
    </row>
    <row r="165" spans="1:7" ht="14.25">
      <c r="A165" s="267"/>
      <c r="B165" s="311"/>
      <c r="C165" s="312"/>
      <c r="D165" s="93" t="s">
        <v>1032</v>
      </c>
      <c r="E165" s="588"/>
      <c r="F165" s="317"/>
      <c r="G165" s="287">
        <v>10000</v>
      </c>
    </row>
    <row r="166" spans="1:7" ht="42.75">
      <c r="A166" s="267"/>
      <c r="B166" s="311"/>
      <c r="C166" s="312"/>
      <c r="D166" s="260" t="s">
        <v>1033</v>
      </c>
      <c r="E166" s="286" t="s">
        <v>1034</v>
      </c>
      <c r="F166" s="317"/>
      <c r="G166" s="281">
        <v>117463</v>
      </c>
    </row>
    <row r="167" spans="1:7" ht="57">
      <c r="A167" s="267"/>
      <c r="B167" s="311"/>
      <c r="C167" s="312"/>
      <c r="D167" s="260" t="s">
        <v>1035</v>
      </c>
      <c r="E167" s="286" t="s">
        <v>1034</v>
      </c>
      <c r="F167" s="317"/>
      <c r="G167" s="281">
        <v>164674</v>
      </c>
    </row>
    <row r="168" spans="1:7" ht="40.5">
      <c r="A168" s="267"/>
      <c r="B168" s="311"/>
      <c r="C168" s="312"/>
      <c r="D168" s="318" t="s">
        <v>1036</v>
      </c>
      <c r="E168" s="286" t="s">
        <v>1034</v>
      </c>
      <c r="F168" s="301"/>
      <c r="G168" s="281">
        <v>18400</v>
      </c>
    </row>
    <row r="169" spans="1:7" ht="42.75">
      <c r="A169" s="267"/>
      <c r="B169" s="311"/>
      <c r="C169" s="312"/>
      <c r="D169" s="318" t="s">
        <v>1037</v>
      </c>
      <c r="E169" s="286" t="s">
        <v>1034</v>
      </c>
      <c r="F169" s="319"/>
      <c r="G169" s="281">
        <v>192947</v>
      </c>
    </row>
    <row r="170" spans="1:7" ht="128.25">
      <c r="A170" s="267"/>
      <c r="B170" s="311"/>
      <c r="C170" s="312"/>
      <c r="D170" s="318" t="s">
        <v>1038</v>
      </c>
      <c r="E170" s="295" t="s">
        <v>1039</v>
      </c>
      <c r="F170" s="319"/>
      <c r="G170" s="291">
        <v>96500</v>
      </c>
    </row>
    <row r="171" spans="1:7" ht="57">
      <c r="A171" s="267"/>
      <c r="B171" s="311"/>
      <c r="C171" s="312"/>
      <c r="D171" s="318" t="s">
        <v>1040</v>
      </c>
      <c r="E171" s="286" t="s">
        <v>1034</v>
      </c>
      <c r="F171" s="319"/>
      <c r="G171" s="281">
        <v>1306390</v>
      </c>
    </row>
    <row r="172" spans="1:7" ht="85.5">
      <c r="A172" s="267"/>
      <c r="B172" s="311"/>
      <c r="C172" s="312"/>
      <c r="D172" s="318" t="s">
        <v>1041</v>
      </c>
      <c r="E172" s="286" t="s">
        <v>1034</v>
      </c>
      <c r="F172" s="319"/>
      <c r="G172" s="281">
        <v>234695</v>
      </c>
    </row>
    <row r="173" spans="1:7" ht="40.5">
      <c r="A173" s="267"/>
      <c r="B173" s="311"/>
      <c r="C173" s="312"/>
      <c r="D173" s="320" t="s">
        <v>1042</v>
      </c>
      <c r="E173" s="286" t="s">
        <v>1034</v>
      </c>
      <c r="F173" s="319"/>
      <c r="G173" s="281">
        <v>300042</v>
      </c>
    </row>
    <row r="174" spans="1:7" ht="128.25">
      <c r="A174" s="267"/>
      <c r="B174" s="311"/>
      <c r="C174" s="312"/>
      <c r="D174" s="320" t="s">
        <v>1043</v>
      </c>
      <c r="E174" s="286" t="s">
        <v>1034</v>
      </c>
      <c r="F174" s="319"/>
      <c r="G174" s="281">
        <v>111539</v>
      </c>
    </row>
    <row r="175" spans="1:7" ht="114">
      <c r="A175" s="267"/>
      <c r="B175" s="311"/>
      <c r="C175" s="312"/>
      <c r="D175" s="320" t="s">
        <v>1044</v>
      </c>
      <c r="E175" s="286" t="s">
        <v>1034</v>
      </c>
      <c r="F175" s="319"/>
      <c r="G175" s="281">
        <v>130751</v>
      </c>
    </row>
    <row r="176" spans="1:7" ht="42.75">
      <c r="A176" s="267"/>
      <c r="B176" s="311"/>
      <c r="C176" s="312"/>
      <c r="D176" s="320" t="s">
        <v>1045</v>
      </c>
      <c r="E176" s="286" t="s">
        <v>1034</v>
      </c>
      <c r="F176" s="319"/>
      <c r="G176" s="281">
        <v>179050</v>
      </c>
    </row>
    <row r="177" spans="1:8" ht="71.25">
      <c r="A177" s="267"/>
      <c r="B177" s="311"/>
      <c r="C177" s="312"/>
      <c r="D177" s="320" t="s">
        <v>1046</v>
      </c>
      <c r="E177" s="295" t="s">
        <v>1039</v>
      </c>
      <c r="F177" s="319"/>
      <c r="G177" s="281">
        <v>268800</v>
      </c>
    </row>
    <row r="178" spans="1:8" ht="57">
      <c r="A178" s="267"/>
      <c r="B178" s="311"/>
      <c r="C178" s="312"/>
      <c r="D178" s="320" t="s">
        <v>1047</v>
      </c>
      <c r="E178" s="295" t="s">
        <v>1039</v>
      </c>
      <c r="F178" s="319"/>
      <c r="G178" s="281">
        <v>150000</v>
      </c>
    </row>
    <row r="179" spans="1:8" ht="42.75">
      <c r="A179" s="267"/>
      <c r="B179" s="311"/>
      <c r="C179" s="312"/>
      <c r="D179" s="320" t="s">
        <v>1048</v>
      </c>
      <c r="E179" s="286" t="s">
        <v>1034</v>
      </c>
      <c r="F179" s="319"/>
      <c r="G179" s="281">
        <v>388800</v>
      </c>
    </row>
    <row r="180" spans="1:8" ht="42.75">
      <c r="A180" s="267"/>
      <c r="B180" s="311"/>
      <c r="C180" s="312"/>
      <c r="D180" s="320" t="s">
        <v>1049</v>
      </c>
      <c r="E180" s="286" t="s">
        <v>1034</v>
      </c>
      <c r="F180" s="319"/>
      <c r="G180" s="281">
        <v>661296.5</v>
      </c>
      <c r="H180" s="261"/>
    </row>
    <row r="181" spans="1:8" ht="71.25">
      <c r="A181" s="278"/>
      <c r="B181" s="279">
        <v>11006</v>
      </c>
      <c r="C181" s="638" t="s">
        <v>1050</v>
      </c>
      <c r="D181" s="639"/>
      <c r="E181" s="260" t="s">
        <v>993</v>
      </c>
      <c r="F181" s="280"/>
      <c r="G181" s="281">
        <f>SUM(G183:G190)</f>
        <v>135960</v>
      </c>
    </row>
    <row r="182" spans="1:8" ht="27">
      <c r="A182" s="282"/>
      <c r="B182" s="283"/>
      <c r="C182" s="284"/>
      <c r="D182" s="285" t="s">
        <v>86</v>
      </c>
      <c r="E182" s="636"/>
      <c r="F182" s="637"/>
    </row>
    <row r="183" spans="1:8" s="325" customFormat="1" ht="121.5">
      <c r="A183" s="321"/>
      <c r="B183" s="322"/>
      <c r="C183" s="323"/>
      <c r="D183" s="86" t="s">
        <v>1051</v>
      </c>
      <c r="E183" s="310" t="s">
        <v>1002</v>
      </c>
      <c r="F183" s="324" t="s">
        <v>847</v>
      </c>
      <c r="G183" s="287">
        <v>21600</v>
      </c>
    </row>
    <row r="184" spans="1:8" s="325" customFormat="1" ht="108">
      <c r="A184" s="321"/>
      <c r="B184" s="322"/>
      <c r="C184" s="323"/>
      <c r="D184" s="86" t="s">
        <v>1052</v>
      </c>
      <c r="E184" s="310" t="s">
        <v>1053</v>
      </c>
      <c r="F184" s="324" t="s">
        <v>1054</v>
      </c>
      <c r="G184" s="287">
        <v>24972</v>
      </c>
    </row>
    <row r="185" spans="1:8" s="325" customFormat="1" ht="67.5">
      <c r="A185" s="321"/>
      <c r="B185" s="322"/>
      <c r="C185" s="323"/>
      <c r="D185" s="86" t="s">
        <v>1055</v>
      </c>
      <c r="E185" s="310" t="s">
        <v>1056</v>
      </c>
      <c r="F185" s="324" t="s">
        <v>1054</v>
      </c>
      <c r="G185" s="287">
        <v>16900</v>
      </c>
    </row>
    <row r="186" spans="1:8" s="325" customFormat="1" ht="121.5">
      <c r="A186" s="321"/>
      <c r="B186" s="322"/>
      <c r="C186" s="323"/>
      <c r="D186" s="86" t="s">
        <v>1057</v>
      </c>
      <c r="E186" s="310" t="s">
        <v>1058</v>
      </c>
      <c r="F186" s="324" t="s">
        <v>1054</v>
      </c>
      <c r="G186" s="287">
        <v>15600</v>
      </c>
    </row>
    <row r="187" spans="1:8" s="325" customFormat="1" ht="94.5">
      <c r="A187" s="321"/>
      <c r="B187" s="322"/>
      <c r="C187" s="323"/>
      <c r="D187" s="86" t="s">
        <v>1059</v>
      </c>
      <c r="E187" s="310" t="s">
        <v>1060</v>
      </c>
      <c r="F187" s="324" t="s">
        <v>1054</v>
      </c>
      <c r="G187" s="287">
        <v>14400</v>
      </c>
    </row>
    <row r="188" spans="1:8" s="325" customFormat="1" ht="108">
      <c r="A188" s="321"/>
      <c r="B188" s="322"/>
      <c r="C188" s="323"/>
      <c r="D188" s="86" t="s">
        <v>1061</v>
      </c>
      <c r="E188" s="310" t="s">
        <v>1062</v>
      </c>
      <c r="F188" s="324" t="s">
        <v>1054</v>
      </c>
      <c r="G188" s="287">
        <v>12000</v>
      </c>
    </row>
    <row r="189" spans="1:8" s="325" customFormat="1" ht="135">
      <c r="A189" s="321"/>
      <c r="B189" s="322"/>
      <c r="C189" s="323"/>
      <c r="D189" s="86" t="s">
        <v>1063</v>
      </c>
      <c r="E189" s="310" t="s">
        <v>1064</v>
      </c>
      <c r="F189" s="324" t="s">
        <v>1054</v>
      </c>
      <c r="G189" s="287">
        <v>9918</v>
      </c>
    </row>
    <row r="190" spans="1:8" s="325" customFormat="1" ht="94.5">
      <c r="A190" s="326"/>
      <c r="B190" s="327"/>
      <c r="C190" s="328"/>
      <c r="D190" s="86" t="s">
        <v>1065</v>
      </c>
      <c r="E190" s="310" t="s">
        <v>1066</v>
      </c>
      <c r="F190" s="324" t="s">
        <v>1054</v>
      </c>
      <c r="G190" s="287">
        <v>20570</v>
      </c>
    </row>
    <row r="192" spans="1:8" s="268" customFormat="1"/>
    <row r="193" s="268" customFormat="1"/>
    <row r="194" s="268" customFormat="1"/>
    <row r="195" s="268" customFormat="1"/>
    <row r="196" s="268" customFormat="1"/>
    <row r="197" s="268" customFormat="1"/>
    <row r="198" s="268" customFormat="1"/>
    <row r="199" s="268" customFormat="1"/>
    <row r="200" s="268" customFormat="1"/>
    <row r="201" s="268" customFormat="1"/>
    <row r="202" s="268" customFormat="1"/>
    <row r="203" s="268" customFormat="1"/>
    <row r="204" s="268" customFormat="1"/>
    <row r="205" s="268" customFormat="1"/>
    <row r="206" s="268" customFormat="1"/>
    <row r="207" s="268" customFormat="1"/>
    <row r="208" s="268" customFormat="1"/>
    <row r="209" s="268" customFormat="1"/>
    <row r="210" s="268" customFormat="1"/>
    <row r="211" s="268" customFormat="1"/>
    <row r="212" s="268" customFormat="1"/>
    <row r="213" s="268" customFormat="1"/>
    <row r="214" s="268" customFormat="1"/>
    <row r="215" s="268" customFormat="1"/>
    <row r="216" s="268" customFormat="1"/>
    <row r="217" s="268" customFormat="1"/>
    <row r="218" s="268" customFormat="1"/>
    <row r="219" s="268" customFormat="1"/>
    <row r="220" s="268" customFormat="1"/>
    <row r="221" s="268" customFormat="1"/>
    <row r="222" s="268" customFormat="1"/>
    <row r="223" s="268" customFormat="1"/>
    <row r="224" s="268" customFormat="1"/>
    <row r="225" s="268" customFormat="1"/>
    <row r="226" s="268" customFormat="1"/>
    <row r="227" s="268" customFormat="1"/>
    <row r="228" s="268" customFormat="1"/>
    <row r="229" s="268" customFormat="1"/>
    <row r="230" s="268" customFormat="1"/>
    <row r="231" s="268" customFormat="1"/>
    <row r="232" s="268" customFormat="1"/>
    <row r="233" s="268" customFormat="1"/>
    <row r="234" s="268" customFormat="1"/>
    <row r="235" s="268" customFormat="1"/>
    <row r="236" s="268" customFormat="1"/>
    <row r="237" s="268" customFormat="1"/>
    <row r="238" s="268" customFormat="1"/>
    <row r="239" s="268" customFormat="1"/>
    <row r="240" s="268" customFormat="1"/>
    <row r="241" s="268" customFormat="1"/>
    <row r="242" s="268" customFormat="1"/>
    <row r="243" s="268" customFormat="1"/>
    <row r="244" s="268" customFormat="1"/>
    <row r="245" s="268" customFormat="1"/>
    <row r="246" s="268" customFormat="1"/>
    <row r="247" s="268" customFormat="1"/>
    <row r="248" s="268" customFormat="1"/>
    <row r="249" s="268" customFormat="1"/>
    <row r="250" s="268" customFormat="1"/>
    <row r="251" s="268" customFormat="1"/>
    <row r="252" s="268" customFormat="1"/>
    <row r="253" s="268" customFormat="1"/>
    <row r="254" s="268" customFormat="1"/>
    <row r="255" s="268" customFormat="1"/>
    <row r="256" s="268" customFormat="1"/>
    <row r="257" s="268" customFormat="1"/>
    <row r="258" s="268" customFormat="1"/>
    <row r="259" s="268" customFormat="1"/>
    <row r="260" s="268" customFormat="1"/>
    <row r="261" s="268" customFormat="1"/>
    <row r="262" s="268" customFormat="1"/>
    <row r="263" s="268" customFormat="1"/>
    <row r="264" s="268" customFormat="1"/>
    <row r="265" s="268" customFormat="1"/>
    <row r="266" s="268" customFormat="1"/>
    <row r="267" s="268" customFormat="1"/>
    <row r="268" s="268" customFormat="1"/>
    <row r="269" s="268" customFormat="1"/>
    <row r="270" s="268" customFormat="1"/>
    <row r="271" s="268" customFormat="1"/>
    <row r="272" s="268" customFormat="1"/>
    <row r="273" s="268" customFormat="1"/>
    <row r="274" s="268" customFormat="1"/>
    <row r="275" s="268" customFormat="1"/>
    <row r="276" s="268" customFormat="1"/>
    <row r="277" s="268" customFormat="1"/>
    <row r="278" s="268" customFormat="1"/>
    <row r="279" s="268" customFormat="1"/>
    <row r="280" s="268" customFormat="1"/>
    <row r="281" s="268" customFormat="1"/>
    <row r="282" s="268" customFormat="1"/>
    <row r="283" s="268" customFormat="1"/>
    <row r="284" s="268" customFormat="1"/>
    <row r="285" s="268" customFormat="1"/>
    <row r="286" s="268" customFormat="1"/>
    <row r="287" s="268" customFormat="1"/>
    <row r="288" s="268" customFormat="1"/>
    <row r="289" s="268" customFormat="1"/>
    <row r="290" s="268" customFormat="1"/>
    <row r="291" s="268" customFormat="1"/>
    <row r="292" s="268" customFormat="1"/>
    <row r="293" s="268" customFormat="1"/>
    <row r="294" s="268" customFormat="1"/>
    <row r="295" s="268" customFormat="1"/>
    <row r="296" s="268" customFormat="1"/>
    <row r="297" s="268" customFormat="1"/>
    <row r="298" s="268" customFormat="1"/>
    <row r="299" s="268" customFormat="1"/>
    <row r="300" s="268" customFormat="1"/>
    <row r="301" s="268" customFormat="1"/>
    <row r="302" s="268" customFormat="1"/>
    <row r="303" s="268" customFormat="1"/>
    <row r="304" s="268" customFormat="1"/>
    <row r="305" s="268" customFormat="1"/>
    <row r="306" s="268" customFormat="1"/>
    <row r="307" s="268" customFormat="1"/>
    <row r="308" s="268" customFormat="1"/>
    <row r="309" s="268" customFormat="1"/>
    <row r="310" s="268" customFormat="1"/>
    <row r="311" s="268" customFormat="1"/>
    <row r="312" s="268" customFormat="1"/>
    <row r="313" s="268" customFormat="1"/>
    <row r="314" s="268" customFormat="1"/>
    <row r="315" s="268" customFormat="1"/>
    <row r="316" s="268" customFormat="1"/>
    <row r="317" s="268" customFormat="1"/>
    <row r="318" s="268" customFormat="1"/>
    <row r="319" s="268" customFormat="1"/>
    <row r="320" s="268" customFormat="1"/>
    <row r="321" s="268" customFormat="1"/>
    <row r="322" s="268" customFormat="1"/>
    <row r="323" s="268" customFormat="1"/>
    <row r="324" s="268" customFormat="1"/>
    <row r="325" s="268" customFormat="1"/>
    <row r="326" s="268" customFormat="1"/>
    <row r="327" s="268" customFormat="1"/>
    <row r="328" s="268" customFormat="1"/>
    <row r="329" s="268" customFormat="1"/>
    <row r="330" s="268" customFormat="1"/>
    <row r="331" s="268" customFormat="1"/>
    <row r="332" s="268" customFormat="1"/>
    <row r="333" s="268" customFormat="1"/>
    <row r="334" s="268" customFormat="1"/>
    <row r="335" s="268" customFormat="1"/>
    <row r="336" s="268" customFormat="1"/>
    <row r="337" s="268" customFormat="1"/>
    <row r="338" s="268" customFormat="1"/>
    <row r="339" s="268" customFormat="1"/>
    <row r="340" s="268" customFormat="1"/>
    <row r="341" s="268" customFormat="1"/>
    <row r="342" s="268" customFormat="1"/>
    <row r="343" s="268" customFormat="1"/>
    <row r="344" s="268" customFormat="1"/>
    <row r="345" s="268" customFormat="1"/>
    <row r="346" s="268" customFormat="1"/>
    <row r="347" s="268" customFormat="1"/>
    <row r="348" s="268" customFormat="1"/>
    <row r="349" s="268" customFormat="1"/>
    <row r="350" s="268" customFormat="1"/>
    <row r="351" s="268" customFormat="1"/>
    <row r="352" s="268" customFormat="1"/>
    <row r="353" s="268" customFormat="1"/>
    <row r="354" s="268" customFormat="1"/>
    <row r="355" s="268" customFormat="1"/>
    <row r="356" s="268" customFormat="1"/>
    <row r="357" s="268" customFormat="1"/>
    <row r="358" s="268" customFormat="1"/>
    <row r="359" s="268" customFormat="1"/>
    <row r="360" s="268" customFormat="1"/>
    <row r="361" s="268" customFormat="1"/>
    <row r="362" s="268" customFormat="1"/>
    <row r="363" s="268" customFormat="1"/>
    <row r="364" s="268" customFormat="1"/>
    <row r="365" s="268" customFormat="1"/>
    <row r="366" s="268" customFormat="1"/>
    <row r="367" s="268" customFormat="1"/>
    <row r="368" s="268" customFormat="1"/>
    <row r="369" s="268" customFormat="1"/>
    <row r="370" s="268" customFormat="1"/>
    <row r="371" s="268" customFormat="1"/>
    <row r="372" s="268" customFormat="1"/>
    <row r="373" s="268" customFormat="1"/>
    <row r="374" s="268" customFormat="1"/>
    <row r="375" s="268" customFormat="1"/>
    <row r="376" s="268" customFormat="1"/>
    <row r="377" s="268" customFormat="1"/>
    <row r="378" s="268" customFormat="1"/>
    <row r="379" s="268" customFormat="1"/>
    <row r="380" s="268" customFormat="1"/>
    <row r="381" s="268" customFormat="1"/>
    <row r="382" s="268" customFormat="1"/>
    <row r="383" s="268" customFormat="1"/>
    <row r="384" s="268" customFormat="1"/>
    <row r="385" s="268" customFormat="1"/>
    <row r="386" s="268" customFormat="1"/>
    <row r="387" s="268" customFormat="1"/>
    <row r="388" s="268" customFormat="1"/>
    <row r="389" s="268" customFormat="1"/>
    <row r="390" s="268" customFormat="1"/>
    <row r="391" s="268" customFormat="1"/>
    <row r="392" s="268" customFormat="1"/>
    <row r="393" s="268" customFormat="1"/>
    <row r="394" s="268" customFormat="1"/>
    <row r="395" s="268" customFormat="1"/>
    <row r="396" s="268" customFormat="1"/>
    <row r="397" s="268" customFormat="1"/>
    <row r="398" s="268" customFormat="1"/>
    <row r="399" s="268" customFormat="1"/>
    <row r="400" s="268" customFormat="1"/>
    <row r="401" s="268" customFormat="1"/>
    <row r="402" s="268" customFormat="1"/>
    <row r="403" s="268" customFormat="1"/>
    <row r="404" s="268" customFormat="1"/>
    <row r="405" s="268" customFormat="1"/>
    <row r="406" s="268" customFormat="1"/>
    <row r="407" s="268" customFormat="1"/>
    <row r="408" s="268" customFormat="1"/>
    <row r="409" s="268" customFormat="1"/>
    <row r="410" s="268" customFormat="1"/>
    <row r="411" s="268" customFormat="1"/>
    <row r="412" s="268" customFormat="1"/>
    <row r="413" s="268" customFormat="1"/>
    <row r="414" s="268" customFormat="1"/>
    <row r="415" s="268" customFormat="1"/>
    <row r="416" s="268" customFormat="1"/>
    <row r="417" s="268" customFormat="1"/>
    <row r="418" s="268" customFormat="1"/>
    <row r="419" s="268" customFormat="1"/>
    <row r="420" s="268" customFormat="1"/>
    <row r="421" s="268" customFormat="1"/>
    <row r="422" s="268" customFormat="1"/>
    <row r="423" s="268" customFormat="1"/>
    <row r="424" s="268" customFormat="1"/>
    <row r="425" s="268" customFormat="1"/>
    <row r="426" s="268" customFormat="1"/>
    <row r="427" s="268" customFormat="1"/>
    <row r="428" s="268" customFormat="1"/>
    <row r="429" s="268" customFormat="1"/>
    <row r="430" s="268" customFormat="1"/>
    <row r="431" s="268" customFormat="1"/>
    <row r="432" s="268" customFormat="1"/>
    <row r="433" s="268" customFormat="1"/>
    <row r="434" s="268" customFormat="1"/>
    <row r="435" s="268" customFormat="1"/>
    <row r="436" s="268" customFormat="1"/>
    <row r="437" s="268" customFormat="1"/>
    <row r="438" s="268" customFormat="1"/>
    <row r="439" s="268" customFormat="1"/>
    <row r="440" s="268" customFormat="1"/>
    <row r="441" s="268" customFormat="1"/>
    <row r="442" s="268" customFormat="1"/>
    <row r="443" s="268" customFormat="1"/>
    <row r="444" s="268" customFormat="1"/>
    <row r="445" s="268" customFormat="1"/>
    <row r="446" s="268" customFormat="1"/>
    <row r="447" s="268" customFormat="1"/>
    <row r="448" s="268" customFormat="1"/>
    <row r="449" s="268" customFormat="1"/>
    <row r="450" s="268" customFormat="1"/>
    <row r="451" s="268" customFormat="1"/>
    <row r="452" s="268" customFormat="1"/>
    <row r="453" s="268" customFormat="1"/>
    <row r="454" s="268" customFormat="1"/>
    <row r="455" s="268" customFormat="1"/>
    <row r="456" s="268" customFormat="1"/>
    <row r="457" s="268" customFormat="1"/>
    <row r="458" s="268" customFormat="1"/>
    <row r="459" s="268" customFormat="1"/>
    <row r="460" s="268" customFormat="1"/>
    <row r="461" s="268" customFormat="1"/>
    <row r="462" s="268" customFormat="1"/>
    <row r="463" s="268" customFormat="1"/>
    <row r="464" s="268" customFormat="1"/>
    <row r="465" s="268" customFormat="1"/>
    <row r="466" s="268" customFormat="1"/>
    <row r="467" s="268" customFormat="1"/>
    <row r="468" s="268" customFormat="1"/>
    <row r="469" s="268" customFormat="1"/>
    <row r="470" s="268" customFormat="1"/>
    <row r="471" s="268" customFormat="1"/>
    <row r="472" s="268" customFormat="1"/>
    <row r="473" s="268" customFormat="1"/>
    <row r="474" s="268" customFormat="1"/>
    <row r="475" s="268" customFormat="1"/>
    <row r="476" s="268" customFormat="1"/>
    <row r="477" s="268" customFormat="1"/>
    <row r="478" s="268" customFormat="1"/>
    <row r="479" s="268" customFormat="1"/>
    <row r="480" s="268" customFormat="1"/>
    <row r="481" s="268" customFormat="1"/>
    <row r="482" s="268" customFormat="1"/>
    <row r="483" s="268" customFormat="1"/>
    <row r="484" s="268" customFormat="1"/>
    <row r="485" s="268" customFormat="1"/>
    <row r="486" s="268" customFormat="1"/>
    <row r="487" s="268" customFormat="1"/>
    <row r="488" s="268" customFormat="1"/>
    <row r="489" s="268" customFormat="1"/>
    <row r="490" s="268" customFormat="1"/>
    <row r="491" s="268" customFormat="1"/>
    <row r="492" s="268" customFormat="1"/>
    <row r="493" s="268" customFormat="1"/>
    <row r="494" s="268" customFormat="1"/>
    <row r="495" s="268" customFormat="1"/>
    <row r="496" s="268" customFormat="1"/>
    <row r="497" s="268" customFormat="1"/>
    <row r="498" s="268" customFormat="1"/>
    <row r="499" s="268" customFormat="1"/>
    <row r="500" s="268" customFormat="1"/>
    <row r="501" s="268" customFormat="1"/>
    <row r="502" s="268" customFormat="1"/>
    <row r="503" s="268" customFormat="1"/>
    <row r="504" s="268" customFormat="1"/>
    <row r="505" s="268" customFormat="1"/>
    <row r="506" s="268" customFormat="1"/>
    <row r="507" s="268" customFormat="1"/>
    <row r="508" s="268" customFormat="1"/>
    <row r="509" s="268" customFormat="1"/>
    <row r="510" s="268" customFormat="1"/>
    <row r="511" s="268" customFormat="1"/>
    <row r="512" s="268" customFormat="1"/>
    <row r="513" s="268" customFormat="1"/>
    <row r="514" s="268" customFormat="1"/>
    <row r="515" s="268" customFormat="1"/>
    <row r="516" s="268" customFormat="1"/>
    <row r="517" s="268" customFormat="1"/>
    <row r="518" s="268" customFormat="1"/>
    <row r="519" s="268" customFormat="1"/>
    <row r="520" s="268" customFormat="1"/>
    <row r="521" s="268" customFormat="1"/>
    <row r="522" s="268" customFormat="1"/>
    <row r="523" s="268" customFormat="1"/>
    <row r="524" s="268" customFormat="1"/>
    <row r="525" s="268" customFormat="1"/>
    <row r="526" s="268" customFormat="1"/>
    <row r="527" s="268" customFormat="1"/>
    <row r="528" s="268" customFormat="1"/>
    <row r="529" s="268" customFormat="1"/>
    <row r="530" s="268" customFormat="1"/>
    <row r="531" s="268" customFormat="1"/>
    <row r="532" s="268" customFormat="1"/>
    <row r="533" s="268" customFormat="1"/>
    <row r="534" s="268" customFormat="1"/>
    <row r="535" s="268" customFormat="1"/>
    <row r="536" s="268" customFormat="1"/>
    <row r="537" s="268" customFormat="1"/>
    <row r="538" s="268" customFormat="1"/>
    <row r="539" s="268" customFormat="1"/>
    <row r="540" s="268" customFormat="1"/>
    <row r="541" s="268" customFormat="1"/>
    <row r="542" s="268" customFormat="1"/>
    <row r="543" s="268" customFormat="1"/>
    <row r="544" s="268" customFormat="1"/>
    <row r="545" s="268" customFormat="1"/>
    <row r="546" s="268" customFormat="1"/>
    <row r="547" s="268" customFormat="1"/>
    <row r="548" s="268" customFormat="1"/>
    <row r="549" s="268" customFormat="1"/>
    <row r="550" s="268" customFormat="1"/>
    <row r="551" s="268" customFormat="1"/>
    <row r="552" s="268" customFormat="1"/>
    <row r="553" s="268" customFormat="1"/>
    <row r="554" s="268" customFormat="1"/>
    <row r="555" s="268" customFormat="1"/>
    <row r="556" s="268" customFormat="1"/>
    <row r="557" s="268" customFormat="1"/>
    <row r="558" s="268" customFormat="1"/>
    <row r="559" s="268" customFormat="1"/>
    <row r="560" s="268" customFormat="1"/>
    <row r="561" s="268" customFormat="1"/>
    <row r="562" s="268" customFormat="1"/>
    <row r="563" s="268" customFormat="1"/>
    <row r="564" s="268" customFormat="1"/>
    <row r="565" s="268" customFormat="1"/>
    <row r="566" s="268" customFormat="1"/>
    <row r="567" s="268" customFormat="1"/>
    <row r="568" s="268" customFormat="1"/>
    <row r="569" s="268" customFormat="1"/>
    <row r="570" s="268" customFormat="1"/>
    <row r="571" s="268" customFormat="1"/>
    <row r="572" s="268" customFormat="1"/>
    <row r="573" s="268" customFormat="1"/>
    <row r="574" s="268" customFormat="1"/>
    <row r="575" s="268" customFormat="1"/>
    <row r="576" s="268" customFormat="1"/>
    <row r="577" s="268" customFormat="1"/>
    <row r="578" s="268" customFormat="1"/>
    <row r="579" s="268" customFormat="1"/>
    <row r="580" s="268" customFormat="1"/>
    <row r="581" s="268" customFormat="1"/>
    <row r="582" s="268" customFormat="1"/>
    <row r="583" s="268" customFormat="1"/>
    <row r="584" s="268" customFormat="1"/>
    <row r="585" s="268" customFormat="1"/>
    <row r="586" s="268" customFormat="1"/>
    <row r="587" s="268" customFormat="1"/>
    <row r="588" s="268" customFormat="1"/>
    <row r="589" s="268" customFormat="1"/>
    <row r="590" s="268" customFormat="1"/>
    <row r="591" s="268" customFormat="1"/>
    <row r="592" s="268" customFormat="1"/>
    <row r="593" s="268" customFormat="1"/>
    <row r="594" s="268" customFormat="1"/>
    <row r="595" s="268" customFormat="1"/>
    <row r="596" s="268" customFormat="1"/>
    <row r="597" s="268" customFormat="1"/>
    <row r="598" s="268" customFormat="1"/>
    <row r="599" s="268" customFormat="1"/>
    <row r="600" s="268" customFormat="1"/>
    <row r="601" s="268" customFormat="1"/>
    <row r="602" s="268" customFormat="1"/>
    <row r="603" s="268" customFormat="1"/>
    <row r="604" s="268" customFormat="1"/>
    <row r="605" s="268" customFormat="1"/>
    <row r="606" s="268" customFormat="1"/>
    <row r="607" s="268" customFormat="1"/>
    <row r="608" s="268" customFormat="1"/>
    <row r="609" s="268" customFormat="1"/>
    <row r="610" s="268" customFormat="1"/>
    <row r="611" s="268" customFormat="1"/>
    <row r="612" s="268" customFormat="1"/>
    <row r="613" s="268" customFormat="1"/>
    <row r="614" s="268" customFormat="1"/>
    <row r="615" s="268" customFormat="1"/>
    <row r="616" s="268" customFormat="1"/>
    <row r="617" s="268" customFormat="1"/>
    <row r="618" s="268" customFormat="1"/>
    <row r="619" s="268" customFormat="1"/>
    <row r="620" s="268" customFormat="1"/>
    <row r="621" s="268" customFormat="1"/>
    <row r="622" s="268" customFormat="1"/>
    <row r="623" s="268" customFormat="1"/>
    <row r="624" s="268" customFormat="1"/>
    <row r="625" s="268" customFormat="1"/>
    <row r="626" s="268" customFormat="1"/>
    <row r="627" s="268" customFormat="1"/>
    <row r="628" s="268" customFormat="1"/>
    <row r="629" s="268" customFormat="1"/>
    <row r="630" s="268" customFormat="1"/>
    <row r="631" s="268" customFormat="1"/>
    <row r="632" s="268" customFormat="1"/>
    <row r="633" s="268" customFormat="1"/>
    <row r="634" s="268" customFormat="1"/>
    <row r="635" s="268" customFormat="1"/>
    <row r="636" s="268" customFormat="1"/>
    <row r="637" s="268" customFormat="1"/>
    <row r="638" s="268" customFormat="1"/>
    <row r="639" s="268" customFormat="1"/>
    <row r="640" s="268" customFormat="1"/>
    <row r="641" s="268" customFormat="1"/>
    <row r="642" s="268" customFormat="1"/>
    <row r="643" s="268" customFormat="1"/>
    <row r="644" s="268" customFormat="1"/>
    <row r="645" s="268" customFormat="1"/>
    <row r="646" s="268" customFormat="1"/>
    <row r="647" s="268" customFormat="1"/>
    <row r="648" s="268" customFormat="1"/>
    <row r="649" s="268" customFormat="1"/>
    <row r="650" s="268" customFormat="1"/>
    <row r="651" s="268" customFormat="1"/>
    <row r="652" s="268" customFormat="1"/>
    <row r="653" s="268" customFormat="1"/>
    <row r="654" s="268" customFormat="1"/>
    <row r="655" s="268" customFormat="1"/>
    <row r="656" s="268" customFormat="1"/>
    <row r="657" s="268" customFormat="1"/>
    <row r="658" s="268" customFormat="1"/>
    <row r="659" s="268" customFormat="1"/>
    <row r="660" s="268" customFormat="1"/>
    <row r="661" s="268" customFormat="1"/>
    <row r="662" s="268" customFormat="1"/>
    <row r="663" s="268" customFormat="1"/>
    <row r="664" s="268" customFormat="1"/>
    <row r="665" s="268" customFormat="1"/>
    <row r="666" s="268" customFormat="1"/>
    <row r="667" s="268" customFormat="1"/>
    <row r="668" s="268" customFormat="1"/>
    <row r="669" s="268" customFormat="1"/>
    <row r="670" s="268" customFormat="1"/>
    <row r="671" s="268" customFormat="1"/>
    <row r="672" s="268" customFormat="1"/>
    <row r="673" s="268" customFormat="1"/>
    <row r="674" s="268" customFormat="1"/>
    <row r="675" s="268" customFormat="1"/>
    <row r="676" s="268" customFormat="1"/>
    <row r="677" s="268" customFormat="1"/>
    <row r="678" s="268" customFormat="1"/>
    <row r="679" s="268" customFormat="1"/>
    <row r="680" s="268" customFormat="1"/>
    <row r="681" s="268" customFormat="1"/>
    <row r="682" s="268" customFormat="1"/>
    <row r="683" s="268" customFormat="1"/>
    <row r="684" s="268" customFormat="1"/>
    <row r="685" s="268" customFormat="1"/>
    <row r="686" s="268" customFormat="1"/>
    <row r="687" s="268" customFormat="1"/>
    <row r="688" s="268" customFormat="1"/>
    <row r="689" s="268" customFormat="1"/>
    <row r="690" s="268" customFormat="1"/>
    <row r="691" s="268" customFormat="1"/>
    <row r="692" s="268" customFormat="1"/>
    <row r="693" s="268" customFormat="1"/>
    <row r="694" s="268" customFormat="1"/>
    <row r="695" s="268" customFormat="1"/>
    <row r="696" s="268" customFormat="1"/>
    <row r="697" s="268" customFormat="1"/>
    <row r="698" s="268" customFormat="1"/>
    <row r="699" s="268" customFormat="1"/>
    <row r="700" s="268" customFormat="1"/>
    <row r="701" s="268" customFormat="1"/>
    <row r="702" s="268" customFormat="1"/>
    <row r="703" s="268" customFormat="1"/>
    <row r="704" s="268" customFormat="1"/>
    <row r="705" s="268" customFormat="1"/>
    <row r="706" s="268" customFormat="1"/>
    <row r="707" s="268" customFormat="1"/>
    <row r="708" s="268" customFormat="1"/>
    <row r="709" s="268" customFormat="1"/>
    <row r="710" s="268" customFormat="1"/>
    <row r="711" s="268" customFormat="1"/>
    <row r="712" s="268" customFormat="1"/>
    <row r="713" s="268" customFormat="1"/>
    <row r="714" s="268" customFormat="1"/>
    <row r="715" s="268" customFormat="1"/>
    <row r="716" s="268" customFormat="1"/>
    <row r="717" s="268" customFormat="1"/>
    <row r="718" s="268" customFormat="1"/>
    <row r="719" s="268" customFormat="1"/>
    <row r="720" s="268" customFormat="1"/>
    <row r="721" s="268" customFormat="1"/>
    <row r="722" s="268" customFormat="1"/>
    <row r="723" s="268" customFormat="1"/>
    <row r="724" s="268" customFormat="1"/>
    <row r="725" s="268" customFormat="1"/>
    <row r="726" s="268" customFormat="1"/>
    <row r="727" s="268" customFormat="1"/>
    <row r="728" s="268" customFormat="1"/>
    <row r="729" s="268" customFormat="1"/>
    <row r="730" s="268" customFormat="1"/>
    <row r="731" s="268" customFormat="1"/>
    <row r="732" s="268" customFormat="1"/>
    <row r="733" s="268" customFormat="1"/>
    <row r="734" s="268" customFormat="1"/>
    <row r="735" s="268" customFormat="1"/>
    <row r="736" s="268" customFormat="1"/>
    <row r="737" s="268" customFormat="1"/>
    <row r="738" s="268" customFormat="1"/>
    <row r="739" s="268" customFormat="1"/>
    <row r="740" s="268" customFormat="1"/>
    <row r="741" s="268" customFormat="1"/>
    <row r="742" s="268" customFormat="1"/>
    <row r="743" s="268" customFormat="1"/>
    <row r="744" s="268" customFormat="1"/>
    <row r="745" s="268" customFormat="1"/>
    <row r="746" s="268" customFormat="1"/>
    <row r="747" s="268" customFormat="1"/>
    <row r="748" s="268" customFormat="1"/>
    <row r="749" s="268" customFormat="1"/>
    <row r="750" s="268" customFormat="1"/>
    <row r="751" s="268" customFormat="1"/>
    <row r="752" s="268" customFormat="1"/>
    <row r="753" s="268" customFormat="1"/>
    <row r="754" s="268" customFormat="1"/>
    <row r="755" s="268" customFormat="1"/>
    <row r="756" s="268" customFormat="1"/>
    <row r="757" s="268" customFormat="1"/>
    <row r="758" s="268" customFormat="1"/>
    <row r="759" s="268" customFormat="1"/>
    <row r="760" s="268" customFormat="1"/>
    <row r="761" s="268" customFormat="1"/>
    <row r="762" s="268" customFormat="1"/>
    <row r="763" s="268" customFormat="1"/>
    <row r="764" s="268" customFormat="1"/>
    <row r="765" s="268" customFormat="1"/>
    <row r="766" s="268" customFormat="1"/>
    <row r="767" s="268" customFormat="1"/>
    <row r="768" s="268" customFormat="1"/>
    <row r="769" s="268" customFormat="1"/>
    <row r="770" s="268" customFormat="1"/>
    <row r="771" s="268" customFormat="1"/>
    <row r="772" s="268" customFormat="1"/>
    <row r="773" s="268" customFormat="1"/>
    <row r="774" s="268" customFormat="1"/>
    <row r="775" s="268" customFormat="1"/>
    <row r="776" s="268" customFormat="1"/>
    <row r="777" s="268" customFormat="1"/>
    <row r="778" s="268" customFormat="1"/>
    <row r="779" s="268" customFormat="1"/>
    <row r="780" s="268" customFormat="1"/>
    <row r="781" s="268" customFormat="1"/>
    <row r="782" s="268" customFormat="1"/>
    <row r="783" s="268" customFormat="1"/>
    <row r="784" s="268" customFormat="1"/>
    <row r="785" s="268" customFormat="1"/>
    <row r="786" s="268" customFormat="1"/>
    <row r="787" s="268" customFormat="1"/>
    <row r="788" s="268" customFormat="1"/>
    <row r="789" s="268" customFormat="1"/>
    <row r="790" s="268" customFormat="1"/>
    <row r="791" s="268" customFormat="1"/>
    <row r="792" s="268" customFormat="1"/>
    <row r="793" s="268" customFormat="1"/>
    <row r="794" s="268" customFormat="1"/>
    <row r="795" s="268" customFormat="1"/>
    <row r="796" s="268" customFormat="1"/>
    <row r="797" s="268" customFormat="1"/>
    <row r="798" s="268" customFormat="1"/>
    <row r="799" s="268" customFormat="1"/>
    <row r="800" s="268" customFormat="1"/>
    <row r="801" s="268" customFormat="1"/>
    <row r="802" s="268" customFormat="1"/>
    <row r="803" s="268" customFormat="1"/>
    <row r="804" s="268" customFormat="1"/>
    <row r="805" s="268" customFormat="1"/>
    <row r="806" s="268" customFormat="1"/>
    <row r="807" s="268" customFormat="1"/>
    <row r="808" s="268" customFormat="1"/>
    <row r="809" s="268" customFormat="1"/>
    <row r="810" s="268" customFormat="1"/>
    <row r="811" s="268" customFormat="1"/>
    <row r="812" s="268" customFormat="1"/>
    <row r="813" s="268" customFormat="1"/>
    <row r="814" s="268" customFormat="1"/>
    <row r="815" s="268" customFormat="1"/>
    <row r="816" s="268" customFormat="1"/>
    <row r="817" s="268" customFormat="1"/>
    <row r="818" s="268" customFormat="1"/>
    <row r="819" s="268" customFormat="1"/>
    <row r="820" s="268" customFormat="1"/>
    <row r="821" s="268" customFormat="1"/>
    <row r="822" s="268" customFormat="1"/>
    <row r="823" s="268" customFormat="1"/>
    <row r="824" s="268" customFormat="1"/>
    <row r="825" s="268" customFormat="1"/>
    <row r="826" s="268" customFormat="1"/>
    <row r="827" s="268" customFormat="1"/>
    <row r="828" s="268" customFormat="1"/>
    <row r="829" s="268" customFormat="1"/>
    <row r="830" s="268" customFormat="1"/>
    <row r="831" s="268" customFormat="1"/>
    <row r="832" s="268" customFormat="1"/>
    <row r="833" s="268" customFormat="1"/>
    <row r="834" s="268" customFormat="1"/>
    <row r="835" s="268" customFormat="1"/>
    <row r="836" s="268" customFormat="1"/>
    <row r="837" s="268" customFormat="1"/>
    <row r="838" s="268" customFormat="1"/>
    <row r="839" s="268" customFormat="1"/>
    <row r="840" s="268" customFormat="1"/>
    <row r="841" s="268" customFormat="1"/>
    <row r="842" s="268" customFormat="1"/>
    <row r="843" s="268" customFormat="1"/>
    <row r="844" s="268" customFormat="1"/>
    <row r="845" s="268" customFormat="1"/>
    <row r="846" s="268" customFormat="1"/>
    <row r="847" s="268" customFormat="1"/>
    <row r="848" s="268" customFormat="1"/>
    <row r="849" s="268" customFormat="1"/>
    <row r="850" s="268" customFormat="1"/>
    <row r="851" s="268" customFormat="1"/>
    <row r="852" s="268" customFormat="1"/>
    <row r="853" s="268" customFormat="1"/>
    <row r="854" s="268" customFormat="1"/>
    <row r="855" s="268" customFormat="1"/>
    <row r="856" s="268" customFormat="1"/>
    <row r="857" s="268" customFormat="1"/>
    <row r="858" s="268" customFormat="1"/>
    <row r="859" s="268" customFormat="1"/>
    <row r="860" s="268" customFormat="1"/>
    <row r="861" s="268" customFormat="1"/>
    <row r="862" s="268" customFormat="1"/>
    <row r="863" s="268" customFormat="1"/>
    <row r="864" s="268" customFormat="1"/>
    <row r="865" s="268" customFormat="1"/>
    <row r="866" s="268" customFormat="1"/>
    <row r="867" s="268" customFormat="1"/>
    <row r="868" s="268" customFormat="1"/>
    <row r="869" s="268" customFormat="1"/>
    <row r="870" s="268" customFormat="1"/>
    <row r="871" s="268" customFormat="1"/>
    <row r="872" s="268" customFormat="1"/>
    <row r="873" s="268" customFormat="1"/>
    <row r="874" s="268" customFormat="1"/>
    <row r="875" s="268" customFormat="1"/>
    <row r="876" s="268" customFormat="1"/>
    <row r="877" s="268" customFormat="1"/>
    <row r="878" s="268" customFormat="1"/>
    <row r="879" s="268" customFormat="1"/>
    <row r="880" s="268" customFormat="1"/>
    <row r="881" s="268" customFormat="1"/>
    <row r="882" s="268" customFormat="1"/>
    <row r="883" s="268" customFormat="1"/>
    <row r="884" s="268" customFormat="1"/>
    <row r="885" s="268" customFormat="1"/>
    <row r="886" s="268" customFormat="1"/>
    <row r="887" s="268" customFormat="1"/>
    <row r="888" s="268" customFormat="1"/>
    <row r="889" s="268" customFormat="1"/>
    <row r="890" s="268" customFormat="1"/>
    <row r="891" s="268" customFormat="1"/>
    <row r="892" s="268" customFormat="1"/>
    <row r="893" s="268" customFormat="1"/>
    <row r="894" s="268" customFormat="1"/>
    <row r="895" s="268" customFormat="1"/>
    <row r="896" s="268" customFormat="1"/>
    <row r="897" s="268" customFormat="1"/>
    <row r="898" s="268" customFormat="1"/>
    <row r="899" s="268" customFormat="1"/>
    <row r="900" s="268" customFormat="1"/>
    <row r="901" s="268" customFormat="1"/>
    <row r="902" s="268" customFormat="1"/>
    <row r="903" s="268" customFormat="1"/>
    <row r="904" s="268" customFormat="1"/>
    <row r="905" s="268" customFormat="1"/>
    <row r="906" s="268" customFormat="1"/>
    <row r="907" s="268" customFormat="1"/>
    <row r="908" s="268" customFormat="1"/>
    <row r="909" s="268" customFormat="1"/>
    <row r="910" s="268" customFormat="1"/>
    <row r="911" s="268" customFormat="1"/>
    <row r="912" s="268" customFormat="1"/>
    <row r="913" s="268" customFormat="1"/>
    <row r="914" s="268" customFormat="1"/>
    <row r="915" s="268" customFormat="1"/>
    <row r="916" s="268" customFormat="1"/>
    <row r="917" s="268" customFormat="1"/>
    <row r="918" s="268" customFormat="1"/>
    <row r="919" s="268" customFormat="1"/>
    <row r="920" s="268" customFormat="1"/>
    <row r="921" s="268" customFormat="1"/>
    <row r="922" s="268" customFormat="1"/>
    <row r="923" s="268" customFormat="1"/>
    <row r="924" s="268" customFormat="1"/>
    <row r="925" s="268" customFormat="1"/>
    <row r="926" s="268" customFormat="1"/>
    <row r="927" s="268" customFormat="1"/>
    <row r="928" s="268" customFormat="1"/>
    <row r="929" s="268" customFormat="1"/>
    <row r="930" s="268" customFormat="1"/>
    <row r="931" s="268" customFormat="1"/>
    <row r="932" s="268" customFormat="1"/>
    <row r="933" s="268" customFormat="1"/>
    <row r="934" s="268" customFormat="1"/>
    <row r="935" s="268" customFormat="1"/>
    <row r="936" s="268" customFormat="1"/>
    <row r="937" s="268" customFormat="1"/>
    <row r="938" s="268" customFormat="1"/>
    <row r="939" s="268" customFormat="1"/>
    <row r="940" s="268" customFormat="1"/>
    <row r="941" s="268" customFormat="1"/>
    <row r="942" s="268" customFormat="1"/>
    <row r="943" s="268" customFormat="1"/>
    <row r="944" s="268" customFormat="1"/>
    <row r="945" s="268" customFormat="1"/>
    <row r="946" s="268" customFormat="1"/>
    <row r="947" s="268" customFormat="1"/>
    <row r="948" s="268" customFormat="1"/>
    <row r="949" s="268" customFormat="1"/>
    <row r="950" s="268" customFormat="1"/>
    <row r="951" s="268" customFormat="1"/>
    <row r="952" s="268" customFormat="1"/>
    <row r="953" s="268" customFormat="1"/>
    <row r="954" s="268" customFormat="1"/>
    <row r="955" s="268" customFormat="1"/>
    <row r="956" s="268" customFormat="1"/>
    <row r="957" s="268" customFormat="1"/>
    <row r="958" s="268" customFormat="1"/>
    <row r="959" s="268" customFormat="1"/>
    <row r="960" s="268" customFormat="1"/>
    <row r="961" s="268" customFormat="1"/>
    <row r="962" s="268" customFormat="1"/>
    <row r="963" s="268" customFormat="1"/>
    <row r="964" s="268" customFormat="1"/>
    <row r="965" s="268" customFormat="1"/>
    <row r="966" s="268" customFormat="1"/>
    <row r="967" s="268" customFormat="1"/>
    <row r="968" s="268" customFormat="1"/>
    <row r="969" s="268" customFormat="1"/>
    <row r="970" s="268" customFormat="1"/>
    <row r="971" s="268" customFormat="1"/>
    <row r="972" s="268" customFormat="1"/>
    <row r="973" s="268" customFormat="1"/>
    <row r="974" s="268" customFormat="1"/>
    <row r="975" s="268" customFormat="1"/>
    <row r="976" s="268" customFormat="1"/>
    <row r="977" s="268" customFormat="1"/>
    <row r="978" s="268" customFormat="1"/>
    <row r="979" s="268" customFormat="1"/>
    <row r="980" s="268" customFormat="1"/>
    <row r="981" s="268" customFormat="1"/>
    <row r="982" s="268" customFormat="1"/>
    <row r="983" s="268" customFormat="1"/>
    <row r="984" s="268" customFormat="1"/>
    <row r="985" s="268" customFormat="1"/>
    <row r="986" s="268" customFormat="1"/>
    <row r="987" s="268" customFormat="1"/>
    <row r="988" s="268" customFormat="1"/>
    <row r="989" s="268" customFormat="1"/>
    <row r="990" s="268" customFormat="1"/>
    <row r="991" s="268" customFormat="1"/>
    <row r="992" s="268" customFormat="1"/>
    <row r="993" s="268" customFormat="1"/>
    <row r="994" s="268" customFormat="1"/>
    <row r="995" s="268" customFormat="1"/>
    <row r="996" s="268" customFormat="1"/>
    <row r="997" s="268" customFormat="1"/>
    <row r="998" s="268" customFormat="1"/>
    <row r="999" s="268" customFormat="1"/>
    <row r="1000" s="268" customFormat="1"/>
    <row r="1001" s="268" customFormat="1"/>
    <row r="1002" s="268" customFormat="1"/>
    <row r="1003" s="268" customFormat="1"/>
    <row r="1004" s="268" customFormat="1"/>
    <row r="1005" s="268" customFormat="1"/>
    <row r="1006" s="268" customFormat="1"/>
    <row r="1007" s="268" customFormat="1"/>
    <row r="1008" s="268" customFormat="1"/>
    <row r="1009" s="268" customFormat="1"/>
    <row r="1010" s="268" customFormat="1"/>
    <row r="1011" s="268" customFormat="1"/>
    <row r="1012" s="268" customFormat="1"/>
    <row r="1013" s="268" customFormat="1"/>
    <row r="1014" s="268" customFormat="1"/>
    <row r="1015" s="268" customFormat="1"/>
    <row r="1016" s="268" customFormat="1"/>
    <row r="1017" s="268" customFormat="1"/>
    <row r="1018" s="268" customFormat="1"/>
    <row r="1019" s="268" customFormat="1"/>
    <row r="1020" s="268" customFormat="1"/>
    <row r="1021" s="268" customFormat="1"/>
    <row r="1022" s="268" customFormat="1"/>
    <row r="1023" s="268" customFormat="1"/>
    <row r="1024" s="268" customFormat="1"/>
    <row r="1025" s="268" customFormat="1"/>
    <row r="1026" s="268" customFormat="1"/>
    <row r="1027" s="268" customFormat="1"/>
    <row r="1028" s="268" customFormat="1"/>
    <row r="1029" s="268" customFormat="1"/>
    <row r="1030" s="268" customFormat="1"/>
    <row r="1031" s="268" customFormat="1"/>
    <row r="1032" s="268" customFormat="1"/>
    <row r="1033" s="268" customFormat="1"/>
    <row r="1034" s="268" customFormat="1"/>
    <row r="1035" s="268" customFormat="1"/>
    <row r="1036" s="268" customFormat="1"/>
    <row r="1037" s="268" customFormat="1"/>
    <row r="1038" s="268" customFormat="1"/>
    <row r="1039" s="268" customFormat="1"/>
    <row r="1040" s="268" customFormat="1"/>
    <row r="1041" s="268" customFormat="1"/>
    <row r="1042" s="268" customFormat="1"/>
    <row r="1043" s="268" customFormat="1"/>
    <row r="1044" s="268" customFormat="1"/>
    <row r="1045" s="268" customFormat="1"/>
    <row r="1046" s="268" customFormat="1"/>
    <row r="1047" s="268" customFormat="1"/>
    <row r="1048" s="268" customFormat="1"/>
    <row r="1049" s="268" customFormat="1"/>
    <row r="1050" s="268" customFormat="1"/>
    <row r="1051" s="268" customFormat="1"/>
    <row r="1052" s="268" customFormat="1"/>
    <row r="1053" s="268" customFormat="1"/>
    <row r="1054" s="268" customFormat="1"/>
    <row r="1055" s="268" customFormat="1"/>
    <row r="1056" s="268" customFormat="1"/>
    <row r="1057" s="268" customFormat="1"/>
    <row r="1058" s="268" customFormat="1"/>
    <row r="1059" s="268" customFormat="1"/>
    <row r="1060" s="268" customFormat="1"/>
    <row r="1061" s="268" customFormat="1"/>
    <row r="1062" s="268" customFormat="1"/>
    <row r="1063" s="268" customFormat="1"/>
    <row r="1064" s="268" customFormat="1"/>
    <row r="1065" s="268" customFormat="1"/>
    <row r="1066" s="268" customFormat="1"/>
    <row r="1067" s="268" customFormat="1"/>
    <row r="1068" s="268" customFormat="1"/>
    <row r="1069" s="268" customFormat="1"/>
    <row r="1070" s="268" customFormat="1"/>
    <row r="1071" s="268" customFormat="1"/>
    <row r="1072" s="268" customFormat="1"/>
    <row r="1073" s="268" customFormat="1"/>
    <row r="1074" s="268" customFormat="1"/>
    <row r="1075" s="268" customFormat="1"/>
    <row r="1076" s="268" customFormat="1"/>
    <row r="1077" s="268" customFormat="1"/>
    <row r="1078" s="268" customFormat="1"/>
    <row r="1079" s="268" customFormat="1"/>
    <row r="1080" s="268" customFormat="1"/>
    <row r="1081" s="268" customFormat="1"/>
    <row r="1082" s="268" customFormat="1"/>
    <row r="1083" s="268" customFormat="1"/>
    <row r="1084" s="268" customFormat="1"/>
    <row r="1085" s="268" customFormat="1"/>
    <row r="1086" s="268" customFormat="1"/>
    <row r="1087" s="268" customFormat="1"/>
    <row r="1088" s="268" customFormat="1"/>
    <row r="1089" s="268" customFormat="1"/>
    <row r="1090" s="268" customFormat="1"/>
    <row r="1091" s="268" customFormat="1"/>
    <row r="1092" s="268" customFormat="1"/>
    <row r="1093" s="268" customFormat="1"/>
    <row r="1094" s="268" customFormat="1"/>
    <row r="1095" s="268" customFormat="1"/>
    <row r="1096" s="268" customFormat="1"/>
    <row r="1097" s="268" customFormat="1"/>
    <row r="1098" s="268" customFormat="1"/>
    <row r="1099" s="268" customFormat="1"/>
    <row r="1100" s="268" customFormat="1"/>
    <row r="1101" s="268" customFormat="1"/>
    <row r="1102" s="268" customFormat="1"/>
    <row r="1103" s="268" customFormat="1"/>
    <row r="1104" s="268" customFormat="1"/>
    <row r="1105" s="268" customFormat="1"/>
    <row r="1106" s="268" customFormat="1"/>
    <row r="1107" s="268" customFormat="1"/>
    <row r="1108" s="268" customFormat="1"/>
    <row r="1109" s="268" customFormat="1"/>
    <row r="1110" s="268" customFormat="1"/>
    <row r="1111" s="268" customFormat="1"/>
    <row r="1112" s="268" customFormat="1"/>
    <row r="1113" s="268" customFormat="1"/>
    <row r="1114" s="268" customFormat="1"/>
    <row r="1115" s="268" customFormat="1"/>
    <row r="1116" s="268" customFormat="1"/>
    <row r="1117" s="268" customFormat="1"/>
    <row r="1118" s="268" customFormat="1"/>
    <row r="1119" s="268" customFormat="1"/>
    <row r="1120" s="268" customFormat="1"/>
    <row r="1121" s="268" customFormat="1"/>
    <row r="1122" s="268" customFormat="1"/>
    <row r="1123" s="268" customFormat="1"/>
    <row r="1124" s="268" customFormat="1"/>
    <row r="1125" s="268" customFormat="1"/>
    <row r="1126" s="268" customFormat="1"/>
    <row r="1127" s="268" customFormat="1"/>
    <row r="1128" s="268" customFormat="1"/>
    <row r="1129" s="268" customFormat="1"/>
    <row r="1130" s="268" customFormat="1"/>
    <row r="1131" s="268" customFormat="1"/>
    <row r="1132" s="268" customFormat="1"/>
    <row r="1133" s="268" customFormat="1"/>
    <row r="1134" s="268" customFormat="1"/>
    <row r="1135" s="268" customFormat="1"/>
    <row r="1136" s="268" customFormat="1"/>
    <row r="1137" s="268" customFormat="1"/>
    <row r="1138" s="268" customFormat="1"/>
    <row r="1139" s="268" customFormat="1"/>
    <row r="1140" s="268" customFormat="1"/>
    <row r="1141" s="268" customFormat="1"/>
    <row r="1142" s="268" customFormat="1"/>
    <row r="1143" s="268" customFormat="1"/>
    <row r="1144" s="268" customFormat="1"/>
    <row r="1145" s="268" customFormat="1"/>
    <row r="1146" s="268" customFormat="1"/>
    <row r="1147" s="268" customFormat="1"/>
    <row r="1148" s="268" customFormat="1"/>
    <row r="1149" s="268" customFormat="1"/>
    <row r="1150" s="268" customFormat="1"/>
    <row r="1151" s="268" customFormat="1"/>
    <row r="1152" s="268" customFormat="1"/>
    <row r="1153" s="268" customFormat="1"/>
    <row r="1154" s="268" customFormat="1"/>
    <row r="1155" s="268" customFormat="1"/>
    <row r="1156" s="268" customFormat="1"/>
    <row r="1157" s="268" customFormat="1"/>
    <row r="1158" s="268" customFormat="1"/>
    <row r="1159" s="268" customFormat="1"/>
    <row r="1160" s="268" customFormat="1"/>
    <row r="1161" s="268" customFormat="1"/>
    <row r="1162" s="268" customFormat="1"/>
    <row r="1163" s="268" customFormat="1"/>
    <row r="1164" s="268" customFormat="1"/>
    <row r="1165" s="268" customFormat="1"/>
    <row r="1166" s="268" customFormat="1"/>
    <row r="1167" s="268" customFormat="1"/>
    <row r="1168" s="268" customFormat="1"/>
    <row r="1169" s="268" customFormat="1"/>
    <row r="1170" s="268" customFormat="1"/>
    <row r="1171" s="268" customFormat="1"/>
    <row r="1172" s="268" customFormat="1"/>
    <row r="1173" s="268" customFormat="1"/>
    <row r="1174" s="268" customFormat="1"/>
    <row r="1175" s="268" customFormat="1"/>
    <row r="1176" s="268" customFormat="1"/>
    <row r="1177" s="268" customFormat="1"/>
    <row r="1178" s="268" customFormat="1"/>
    <row r="1179" s="268" customFormat="1"/>
    <row r="1180" s="268" customFormat="1"/>
    <row r="1181" s="268" customFormat="1"/>
    <row r="1182" s="268" customFormat="1"/>
    <row r="1183" s="268" customFormat="1"/>
    <row r="1184" s="268" customFormat="1"/>
    <row r="1185" s="268" customFormat="1"/>
    <row r="1186" s="268" customFormat="1"/>
    <row r="1187" s="268" customFormat="1"/>
    <row r="1188" s="268" customFormat="1"/>
    <row r="1189" s="268" customFormat="1"/>
    <row r="1190" s="268" customFormat="1"/>
    <row r="1191" s="268" customFormat="1"/>
    <row r="1192" s="268" customFormat="1"/>
    <row r="1193" s="268" customFormat="1"/>
    <row r="1194" s="268" customFormat="1"/>
    <row r="1195" s="268" customFormat="1"/>
    <row r="1196" s="268" customFormat="1"/>
    <row r="1197" s="268" customFormat="1"/>
    <row r="1198" s="268" customFormat="1"/>
    <row r="1199" s="268" customFormat="1"/>
    <row r="1200" s="268" customFormat="1"/>
    <row r="1201" s="268" customFormat="1"/>
    <row r="1202" s="268" customFormat="1"/>
    <row r="1203" s="268" customFormat="1"/>
    <row r="1204" s="268" customFormat="1"/>
    <row r="1205" s="268" customFormat="1"/>
    <row r="1206" s="268" customFormat="1"/>
    <row r="1207" s="268" customFormat="1"/>
    <row r="1208" s="268" customFormat="1"/>
    <row r="1209" s="268" customFormat="1"/>
    <row r="1210" s="268" customFormat="1"/>
    <row r="1211" s="268" customFormat="1"/>
    <row r="1212" s="268" customFormat="1"/>
    <row r="1213" s="268" customFormat="1"/>
    <row r="1214" s="268" customFormat="1"/>
    <row r="1215" s="268" customFormat="1"/>
    <row r="1216" s="268" customFormat="1"/>
    <row r="1217" s="268" customFormat="1"/>
    <row r="1218" s="268" customFormat="1"/>
    <row r="1219" s="268" customFormat="1"/>
    <row r="1220" s="268" customFormat="1"/>
    <row r="1221" s="268" customFormat="1"/>
    <row r="1222" s="268" customFormat="1"/>
    <row r="1223" s="268" customFormat="1"/>
    <row r="1224" s="268" customFormat="1"/>
    <row r="1225" s="268" customFormat="1"/>
    <row r="1226" s="268" customFormat="1"/>
    <row r="1227" s="268" customFormat="1"/>
    <row r="1228" s="268" customFormat="1"/>
    <row r="1229" s="268" customFormat="1"/>
    <row r="1230" s="268" customFormat="1"/>
    <row r="1231" s="268" customFormat="1"/>
    <row r="1232" s="268" customFormat="1"/>
    <row r="1233" s="268" customFormat="1"/>
    <row r="1234" s="268" customFormat="1"/>
    <row r="1235" s="268" customFormat="1"/>
    <row r="1236" s="268" customFormat="1"/>
    <row r="1237" s="268" customFormat="1"/>
    <row r="1238" s="268" customFormat="1"/>
    <row r="1239" s="268" customFormat="1"/>
    <row r="1240" s="268" customFormat="1"/>
    <row r="1241" s="268" customFormat="1"/>
    <row r="1242" s="268" customFormat="1"/>
    <row r="1243" s="268" customFormat="1"/>
    <row r="1244" s="268" customFormat="1"/>
    <row r="1245" s="268" customFormat="1"/>
    <row r="1246" s="268" customFormat="1"/>
    <row r="1247" s="268" customFormat="1"/>
    <row r="1248" s="268" customFormat="1"/>
    <row r="1249" s="268" customFormat="1"/>
    <row r="1250" s="268" customFormat="1"/>
    <row r="1251" s="268" customFormat="1"/>
    <row r="1252" s="268" customFormat="1"/>
    <row r="1253" s="268" customFormat="1"/>
    <row r="1254" s="268" customFormat="1"/>
    <row r="1255" s="268" customFormat="1"/>
    <row r="1256" s="268" customFormat="1"/>
    <row r="1257" s="268" customFormat="1"/>
    <row r="1258" s="268" customFormat="1"/>
    <row r="1259" s="268" customFormat="1"/>
    <row r="1260" s="268" customFormat="1"/>
    <row r="1261" s="268" customFormat="1"/>
    <row r="1262" s="268" customFormat="1"/>
    <row r="1263" s="268" customFormat="1"/>
    <row r="1264" s="268" customFormat="1"/>
    <row r="1265" s="268" customFormat="1"/>
    <row r="1266" s="268" customFormat="1"/>
    <row r="1267" s="268" customFormat="1"/>
    <row r="1268" s="268" customFormat="1"/>
    <row r="1269" s="268" customFormat="1"/>
    <row r="1270" s="268" customFormat="1"/>
    <row r="1271" s="268" customFormat="1"/>
    <row r="1272" s="268" customFormat="1"/>
    <row r="1273" s="268" customFormat="1"/>
    <row r="1274" s="268" customFormat="1"/>
    <row r="1275" s="268" customFormat="1"/>
    <row r="1276" s="268" customFormat="1"/>
    <row r="1277" s="268" customFormat="1"/>
    <row r="1278" s="268" customFormat="1"/>
    <row r="1279" s="268" customFormat="1"/>
    <row r="1280" s="268" customFormat="1"/>
    <row r="1281" s="268" customFormat="1"/>
    <row r="1282" s="268" customFormat="1"/>
    <row r="1283" s="268" customFormat="1"/>
    <row r="1284" s="268" customFormat="1"/>
    <row r="1285" s="268" customFormat="1"/>
    <row r="1286" s="268" customFormat="1"/>
    <row r="1287" s="268" customFormat="1"/>
    <row r="1288" s="268" customFormat="1"/>
    <row r="1289" s="268" customFormat="1"/>
    <row r="1290" s="268" customFormat="1"/>
    <row r="1291" s="268" customFormat="1"/>
    <row r="1292" s="268" customFormat="1"/>
    <row r="1293" s="268" customFormat="1"/>
    <row r="1294" s="268" customFormat="1"/>
    <row r="1295" s="268" customFormat="1"/>
    <row r="1296" s="268" customFormat="1"/>
    <row r="1297" s="268" customFormat="1"/>
    <row r="1298" s="268" customFormat="1"/>
    <row r="1299" s="268" customFormat="1"/>
    <row r="1300" s="268" customFormat="1"/>
    <row r="1301" s="268" customFormat="1"/>
    <row r="1302" s="268" customFormat="1"/>
    <row r="1303" s="268" customFormat="1"/>
    <row r="1304" s="268" customFormat="1"/>
    <row r="1305" s="268" customFormat="1"/>
    <row r="1306" s="268" customFormat="1"/>
    <row r="1307" s="268" customFormat="1"/>
    <row r="1308" s="268" customFormat="1"/>
    <row r="1309" s="268" customFormat="1"/>
    <row r="1310" s="268" customFormat="1"/>
    <row r="1311" s="268" customFormat="1"/>
    <row r="1312" s="268" customFormat="1"/>
    <row r="1313" s="268" customFormat="1"/>
    <row r="1314" s="268" customFormat="1"/>
    <row r="1315" s="268" customFormat="1"/>
    <row r="1316" s="268" customFormat="1"/>
    <row r="1317" s="268" customFormat="1"/>
    <row r="1318" s="268" customFormat="1"/>
    <row r="1319" s="268" customFormat="1"/>
    <row r="1320" s="268" customFormat="1"/>
    <row r="1321" s="268" customFormat="1"/>
    <row r="1322" s="268" customFormat="1"/>
    <row r="1323" s="268" customFormat="1"/>
    <row r="1324" s="268" customFormat="1"/>
    <row r="1325" s="268" customFormat="1"/>
    <row r="1326" s="268" customFormat="1"/>
    <row r="1327" s="268" customFormat="1"/>
    <row r="1328" s="268" customFormat="1"/>
    <row r="1329" s="268" customFormat="1"/>
    <row r="1330" s="268" customFormat="1"/>
    <row r="1331" s="268" customFormat="1"/>
    <row r="1332" s="268" customFormat="1"/>
    <row r="1333" s="268" customFormat="1"/>
    <row r="1334" s="268" customFormat="1"/>
    <row r="1335" s="268" customFormat="1"/>
    <row r="1336" s="268" customFormat="1"/>
    <row r="1337" s="268" customFormat="1"/>
    <row r="1338" s="268" customFormat="1"/>
    <row r="1339" s="268" customFormat="1"/>
    <row r="1340" s="268" customFormat="1"/>
    <row r="1341" s="268" customFormat="1"/>
    <row r="1342" s="268" customFormat="1"/>
    <row r="1343" s="268" customFormat="1"/>
    <row r="1344" s="268" customFormat="1"/>
    <row r="1345" s="268" customFormat="1"/>
    <row r="1346" s="268" customFormat="1"/>
    <row r="1347" s="268" customFormat="1"/>
    <row r="1348" s="268" customFormat="1"/>
    <row r="1349" s="268" customFormat="1"/>
    <row r="1350" s="268" customFormat="1"/>
    <row r="1351" s="268" customFormat="1"/>
    <row r="1352" s="268" customFormat="1"/>
    <row r="1353" s="268" customFormat="1"/>
    <row r="1354" s="268" customFormat="1"/>
    <row r="1355" s="268" customFormat="1"/>
    <row r="1356" s="268" customFormat="1"/>
    <row r="1357" s="268" customFormat="1"/>
    <row r="1358" s="268" customFormat="1"/>
    <row r="1359" s="268" customFormat="1"/>
    <row r="1360" s="268" customFormat="1"/>
    <row r="1361" s="268" customFormat="1"/>
    <row r="1362" s="268" customFormat="1"/>
    <row r="1363" s="268" customFormat="1"/>
    <row r="1364" s="268" customFormat="1"/>
    <row r="1365" s="268" customFormat="1"/>
    <row r="1366" s="268" customFormat="1"/>
    <row r="1367" s="268" customFormat="1"/>
    <row r="1368" s="268" customFormat="1"/>
    <row r="1369" s="268" customFormat="1"/>
    <row r="1370" s="268" customFormat="1"/>
    <row r="1371" s="268" customFormat="1"/>
    <row r="1372" s="268" customFormat="1"/>
    <row r="1373" s="268" customFormat="1"/>
    <row r="1374" s="268" customFormat="1"/>
    <row r="1375" s="268" customFormat="1"/>
    <row r="1376" s="268" customFormat="1"/>
    <row r="1377" s="268" customFormat="1"/>
    <row r="1378" s="268" customFormat="1"/>
    <row r="1379" s="268" customFormat="1"/>
    <row r="1380" s="268" customFormat="1"/>
    <row r="1381" s="268" customFormat="1"/>
    <row r="1382" s="268" customFormat="1"/>
    <row r="1383" s="268" customFormat="1"/>
    <row r="1384" s="268" customFormat="1"/>
    <row r="1385" s="268" customFormat="1"/>
    <row r="1386" s="268" customFormat="1"/>
    <row r="1387" s="268" customFormat="1"/>
    <row r="1388" s="268" customFormat="1"/>
    <row r="1389" s="268" customFormat="1"/>
    <row r="1390" s="268" customFormat="1"/>
    <row r="1391" s="268" customFormat="1"/>
    <row r="1392" s="268" customFormat="1"/>
    <row r="1393" s="268" customFormat="1"/>
    <row r="1394" s="268" customFormat="1"/>
    <row r="1395" s="268" customFormat="1"/>
    <row r="1396" s="268" customFormat="1"/>
    <row r="1397" s="268" customFormat="1"/>
    <row r="1398" s="268" customFormat="1"/>
    <row r="1399" s="268" customFormat="1"/>
    <row r="1400" s="268" customFormat="1"/>
    <row r="1401" s="268" customFormat="1"/>
    <row r="1402" s="268" customFormat="1"/>
    <row r="1403" s="268" customFormat="1"/>
    <row r="1404" s="268" customFormat="1"/>
    <row r="1405" s="268" customFormat="1"/>
    <row r="1406" s="268" customFormat="1"/>
    <row r="1407" s="268" customFormat="1"/>
    <row r="1408" s="268" customFormat="1"/>
    <row r="1409" s="268" customFormat="1"/>
    <row r="1410" s="268" customFormat="1"/>
    <row r="1411" s="268" customFormat="1"/>
    <row r="1412" s="268" customFormat="1"/>
    <row r="1413" s="268" customFormat="1"/>
    <row r="1414" s="268" customFormat="1"/>
    <row r="1415" s="268" customFormat="1"/>
    <row r="1416" s="268" customFormat="1"/>
    <row r="1417" s="268" customFormat="1"/>
    <row r="1418" s="268" customFormat="1"/>
    <row r="1419" s="268" customFormat="1"/>
    <row r="1420" s="268" customFormat="1"/>
    <row r="1421" s="268" customFormat="1"/>
    <row r="1422" s="268" customFormat="1"/>
    <row r="1423" s="268" customFormat="1"/>
    <row r="1424" s="268" customFormat="1"/>
    <row r="1425" s="268" customFormat="1"/>
    <row r="1426" s="268" customFormat="1"/>
    <row r="1427" s="268" customFormat="1"/>
    <row r="1428" s="268" customFormat="1"/>
    <row r="1429" s="268" customFormat="1"/>
    <row r="1430" s="268" customFormat="1"/>
    <row r="1431" s="268" customFormat="1"/>
    <row r="1432" s="268" customFormat="1"/>
    <row r="1433" s="268" customFormat="1"/>
    <row r="1434" s="268" customFormat="1"/>
    <row r="1435" s="268" customFormat="1"/>
    <row r="1436" s="268" customFormat="1"/>
    <row r="1437" s="268" customFormat="1"/>
    <row r="1438" s="268" customFormat="1"/>
    <row r="1439" s="268" customFormat="1"/>
    <row r="1440" s="268" customFormat="1"/>
    <row r="1441" s="268" customFormat="1"/>
    <row r="1442" s="268" customFormat="1"/>
    <row r="1443" s="268" customFormat="1"/>
    <row r="1444" s="268" customFormat="1"/>
    <row r="1445" s="268" customFormat="1"/>
    <row r="1446" s="268" customFormat="1"/>
    <row r="1447" s="268" customFormat="1"/>
    <row r="1448" s="268" customFormat="1"/>
    <row r="1449" s="268" customFormat="1"/>
    <row r="1450" s="268" customFormat="1"/>
    <row r="1451" s="268" customFormat="1"/>
    <row r="1452" s="268" customFormat="1"/>
    <row r="1453" s="268" customFormat="1"/>
    <row r="1454" s="268" customFormat="1"/>
    <row r="1455" s="268" customFormat="1"/>
    <row r="1456" s="268" customFormat="1"/>
    <row r="1457" s="268" customFormat="1"/>
    <row r="1458" s="268" customFormat="1"/>
    <row r="1459" s="268" customFormat="1"/>
    <row r="1460" s="268" customFormat="1"/>
    <row r="1461" s="268" customFormat="1"/>
    <row r="1462" s="268" customFormat="1"/>
    <row r="1463" s="268" customFormat="1"/>
    <row r="1464" s="268" customFormat="1"/>
    <row r="1465" s="268" customFormat="1"/>
    <row r="1466" s="268" customFormat="1"/>
    <row r="1467" s="268" customFormat="1"/>
    <row r="1468" s="268" customFormat="1"/>
    <row r="1469" s="268" customFormat="1"/>
    <row r="1470" s="268" customFormat="1"/>
    <row r="1471" s="268" customFormat="1"/>
    <row r="1472" s="268" customFormat="1"/>
    <row r="1473" s="268" customFormat="1"/>
    <row r="1474" s="268" customFormat="1"/>
    <row r="1475" s="268" customFormat="1"/>
    <row r="1476" s="268" customFormat="1"/>
    <row r="1477" s="268" customFormat="1"/>
    <row r="1478" s="268" customFormat="1"/>
    <row r="1479" s="268" customFormat="1"/>
    <row r="1480" s="268" customFormat="1"/>
    <row r="1481" s="268" customFormat="1"/>
    <row r="1482" s="268" customFormat="1"/>
    <row r="1483" s="268" customFormat="1"/>
    <row r="1484" s="268" customFormat="1"/>
    <row r="1485" s="268" customFormat="1"/>
    <row r="1486" s="268" customFormat="1"/>
    <row r="1487" s="268" customFormat="1"/>
    <row r="1488" s="268" customFormat="1"/>
    <row r="1489" s="268" customFormat="1"/>
    <row r="1490" s="268" customFormat="1"/>
    <row r="1491" s="268" customFormat="1"/>
    <row r="1492" s="268" customFormat="1"/>
    <row r="1493" s="268" customFormat="1"/>
    <row r="1494" s="268" customFormat="1"/>
    <row r="1495" s="268" customFormat="1"/>
    <row r="1496" s="268" customFormat="1"/>
    <row r="1497" s="268" customFormat="1"/>
    <row r="1498" s="268" customFormat="1"/>
    <row r="1499" s="268" customFormat="1"/>
    <row r="1500" s="268" customFormat="1"/>
    <row r="1501" s="268" customFormat="1"/>
    <row r="1502" s="268" customFormat="1"/>
    <row r="1503" s="268" customFormat="1"/>
    <row r="1504" s="268" customFormat="1"/>
    <row r="1505" s="268" customFormat="1"/>
    <row r="1506" s="268" customFormat="1"/>
    <row r="1507" s="268" customFormat="1"/>
    <row r="1508" s="268" customFormat="1"/>
    <row r="1509" s="268" customFormat="1"/>
    <row r="1510" s="268" customFormat="1"/>
    <row r="1511" s="268" customFormat="1"/>
    <row r="1512" s="268" customFormat="1"/>
    <row r="1513" s="268" customFormat="1"/>
    <row r="1514" s="268" customFormat="1"/>
    <row r="1515" s="268" customFormat="1"/>
    <row r="1516" s="268" customFormat="1"/>
    <row r="1517" s="268" customFormat="1"/>
    <row r="1518" s="268" customFormat="1"/>
    <row r="1519" s="268" customFormat="1"/>
    <row r="1520" s="268" customFormat="1"/>
    <row r="1521" s="268" customFormat="1"/>
    <row r="1522" s="268" customFormat="1"/>
    <row r="1523" s="268" customFormat="1"/>
    <row r="1524" s="268" customFormat="1"/>
    <row r="1525" s="268" customFormat="1"/>
    <row r="1526" s="268" customFormat="1"/>
    <row r="1527" s="268" customFormat="1"/>
    <row r="1528" s="268" customFormat="1"/>
    <row r="1529" s="268" customFormat="1"/>
    <row r="1530" s="268" customFormat="1"/>
    <row r="1531" s="268" customFormat="1"/>
    <row r="1532" s="268" customFormat="1"/>
    <row r="1533" s="268" customFormat="1"/>
    <row r="1534" s="268" customFormat="1"/>
    <row r="1535" s="268" customFormat="1"/>
    <row r="1536" s="268" customFormat="1"/>
    <row r="1537" s="268" customFormat="1"/>
    <row r="1538" s="268" customFormat="1"/>
    <row r="1539" s="268" customFormat="1"/>
    <row r="1540" s="268" customFormat="1"/>
    <row r="1541" s="268" customFormat="1"/>
    <row r="1542" s="268" customFormat="1"/>
    <row r="1543" s="268" customFormat="1"/>
    <row r="1544" s="268" customFormat="1"/>
    <row r="1545" s="268" customFormat="1"/>
    <row r="1546" s="268" customFormat="1"/>
    <row r="1547" s="268" customFormat="1"/>
    <row r="1548" s="268" customFormat="1"/>
    <row r="1549" s="268" customFormat="1"/>
    <row r="1550" s="268" customFormat="1"/>
    <row r="1551" s="268" customFormat="1"/>
    <row r="1552" s="268" customFormat="1"/>
    <row r="1553" s="268" customFormat="1"/>
    <row r="1554" s="268" customFormat="1"/>
    <row r="1555" s="268" customFormat="1"/>
    <row r="1556" s="268" customFormat="1"/>
    <row r="1557" s="268" customFormat="1"/>
    <row r="1558" s="268" customFormat="1"/>
    <row r="1559" s="268" customFormat="1"/>
    <row r="1560" s="268" customFormat="1"/>
    <row r="1561" s="268" customFormat="1"/>
    <row r="1562" s="268" customFormat="1"/>
    <row r="1563" s="268" customFormat="1"/>
    <row r="1564" s="268" customFormat="1"/>
    <row r="1565" s="268" customFormat="1"/>
    <row r="1566" s="268" customFormat="1"/>
    <row r="1567" s="268" customFormat="1"/>
    <row r="1568" s="268" customFormat="1"/>
    <row r="1569" s="268" customFormat="1"/>
    <row r="1570" s="268" customFormat="1"/>
    <row r="1571" s="268" customFormat="1"/>
    <row r="1572" s="268" customFormat="1"/>
    <row r="1573" s="268" customFormat="1"/>
    <row r="1574" s="268" customFormat="1"/>
    <row r="1575" s="268" customFormat="1"/>
    <row r="1576" s="268" customFormat="1"/>
    <row r="1577" s="268" customFormat="1"/>
    <row r="1578" s="268" customFormat="1"/>
    <row r="1579" s="268" customFormat="1"/>
    <row r="1580" s="268" customFormat="1"/>
    <row r="1581" s="268" customFormat="1"/>
    <row r="1582" s="268" customFormat="1"/>
    <row r="1583" s="268" customFormat="1"/>
    <row r="1584" s="268" customFormat="1"/>
    <row r="1585" s="268" customFormat="1"/>
    <row r="1586" s="268" customFormat="1"/>
    <row r="1587" s="268" customFormat="1"/>
    <row r="1588" s="268" customFormat="1"/>
    <row r="1589" s="268" customFormat="1"/>
    <row r="1590" s="268" customFormat="1"/>
    <row r="1591" s="268" customFormat="1"/>
    <row r="1592" s="268" customFormat="1"/>
    <row r="1593" s="268" customFormat="1"/>
    <row r="1594" s="268" customFormat="1"/>
    <row r="1595" s="268" customFormat="1"/>
    <row r="1596" s="268" customFormat="1"/>
    <row r="1597" s="268" customFormat="1"/>
    <row r="1598" s="268" customFormat="1"/>
    <row r="1599" s="268" customFormat="1"/>
    <row r="1600" s="268" customFormat="1"/>
    <row r="1601" s="268" customFormat="1"/>
    <row r="1602" s="268" customFormat="1"/>
    <row r="1603" s="268" customFormat="1"/>
    <row r="1604" s="268" customFormat="1"/>
    <row r="1605" s="268" customFormat="1"/>
    <row r="1606" s="268" customFormat="1"/>
    <row r="1607" s="268" customFormat="1"/>
    <row r="1608" s="268" customFormat="1"/>
    <row r="1609" s="268" customFormat="1"/>
    <row r="1610" s="268" customFormat="1"/>
    <row r="1611" s="268" customFormat="1"/>
    <row r="1612" s="268" customFormat="1"/>
    <row r="1613" s="268" customFormat="1"/>
    <row r="1614" s="268" customFormat="1"/>
    <row r="1615" s="268" customFormat="1"/>
    <row r="1616" s="268" customFormat="1"/>
    <row r="1617" s="268" customFormat="1"/>
    <row r="1618" s="268" customFormat="1"/>
    <row r="1619" s="268" customFormat="1"/>
    <row r="1620" s="268" customFormat="1"/>
    <row r="1621" s="268" customFormat="1"/>
    <row r="1622" s="268" customFormat="1"/>
    <row r="1623" s="268" customFormat="1"/>
    <row r="1624" s="268" customFormat="1"/>
    <row r="1625" s="268" customFormat="1"/>
    <row r="1626" s="268" customFormat="1"/>
    <row r="1627" s="268" customFormat="1"/>
    <row r="1628" s="268" customFormat="1"/>
    <row r="1629" s="268" customFormat="1"/>
    <row r="1630" s="268" customFormat="1"/>
    <row r="1631" s="268" customFormat="1"/>
    <row r="1632" s="268" customFormat="1"/>
    <row r="1633" s="268" customFormat="1"/>
    <row r="1634" s="268" customFormat="1"/>
    <row r="1635" s="268" customFormat="1"/>
    <row r="1636" s="268" customFormat="1"/>
    <row r="1637" s="268" customFormat="1"/>
    <row r="1638" s="268" customFormat="1"/>
    <row r="1639" s="268" customFormat="1"/>
    <row r="1640" s="268" customFormat="1"/>
    <row r="1641" s="268" customFormat="1"/>
    <row r="1642" s="268" customFormat="1"/>
    <row r="1643" s="268" customFormat="1"/>
    <row r="1644" s="268" customFormat="1"/>
    <row r="1645" s="268" customFormat="1"/>
    <row r="1646" s="268" customFormat="1"/>
    <row r="1647" s="268" customFormat="1"/>
    <row r="1648" s="268" customFormat="1"/>
    <row r="1649" s="268" customFormat="1"/>
    <row r="1650" s="268" customFormat="1"/>
    <row r="1651" s="268" customFormat="1"/>
    <row r="1652" s="268" customFormat="1"/>
    <row r="1653" s="268" customFormat="1"/>
    <row r="1654" s="268" customFormat="1"/>
    <row r="1655" s="268" customFormat="1"/>
    <row r="1656" s="268" customFormat="1"/>
    <row r="1657" s="268" customFormat="1"/>
    <row r="1658" s="268" customFormat="1"/>
    <row r="1659" s="268" customFormat="1"/>
    <row r="1660" s="268" customFormat="1"/>
    <row r="1661" s="268" customFormat="1"/>
    <row r="1662" s="268" customFormat="1"/>
    <row r="1663" s="268" customFormat="1"/>
    <row r="1664" s="268" customFormat="1"/>
    <row r="1665" s="268" customFormat="1"/>
    <row r="1666" s="268" customFormat="1"/>
    <row r="1667" s="268" customFormat="1"/>
    <row r="1668" s="268" customFormat="1"/>
    <row r="1669" s="268" customFormat="1"/>
    <row r="1670" s="268" customFormat="1"/>
    <row r="1671" s="268" customFormat="1"/>
    <row r="1672" s="268" customFormat="1"/>
    <row r="1673" s="268" customFormat="1"/>
    <row r="1674" s="268" customFormat="1"/>
    <row r="1675" s="268" customFormat="1"/>
    <row r="1676" s="268" customFormat="1"/>
    <row r="1677" s="268" customFormat="1"/>
    <row r="1678" s="268" customFormat="1"/>
    <row r="1679" s="268" customFormat="1"/>
    <row r="1680" s="268" customFormat="1"/>
    <row r="1681" s="268" customFormat="1"/>
    <row r="1682" s="268" customFormat="1"/>
    <row r="1683" s="268" customFormat="1"/>
    <row r="1684" s="268" customFormat="1"/>
    <row r="1685" s="268" customFormat="1"/>
    <row r="1686" s="268" customFormat="1"/>
    <row r="1687" s="268" customFormat="1"/>
    <row r="1688" s="268" customFormat="1"/>
    <row r="1689" s="268" customFormat="1"/>
    <row r="1690" s="268" customFormat="1"/>
    <row r="1691" s="268" customFormat="1"/>
    <row r="1692" s="268" customFormat="1"/>
    <row r="1693" s="268" customFormat="1"/>
    <row r="1694" s="268" customFormat="1"/>
    <row r="1695" s="268" customFormat="1"/>
    <row r="1696" s="268" customFormat="1"/>
    <row r="1697" s="268" customFormat="1"/>
    <row r="1698" s="268" customFormat="1"/>
    <row r="1699" s="268" customFormat="1"/>
    <row r="1700" s="268" customFormat="1"/>
    <row r="1701" s="268" customFormat="1"/>
    <row r="1702" s="268" customFormat="1"/>
    <row r="1703" s="268" customFormat="1"/>
    <row r="1704" s="268" customFormat="1"/>
    <row r="1705" s="268" customFormat="1"/>
    <row r="1706" s="268" customFormat="1"/>
    <row r="1707" s="268" customFormat="1"/>
    <row r="1708" s="268" customFormat="1"/>
    <row r="1709" s="268" customFormat="1"/>
    <row r="1710" s="268" customFormat="1"/>
    <row r="1711" s="268" customFormat="1"/>
    <row r="1712" s="268" customFormat="1"/>
    <row r="1713" s="268" customFormat="1"/>
    <row r="1714" s="268" customFormat="1"/>
    <row r="1715" s="268" customFormat="1"/>
    <row r="1716" s="268" customFormat="1"/>
    <row r="1717" s="268" customFormat="1"/>
    <row r="1718" s="268" customFormat="1"/>
    <row r="1719" s="268" customFormat="1"/>
    <row r="1720" s="268" customFormat="1"/>
    <row r="1721" s="268" customFormat="1"/>
    <row r="1722" s="268" customFormat="1"/>
    <row r="1723" s="268" customFormat="1"/>
    <row r="1724" s="268" customFormat="1"/>
    <row r="1725" s="268" customFormat="1"/>
    <row r="1726" s="268" customFormat="1"/>
    <row r="1727" s="268" customFormat="1"/>
    <row r="1728" s="268" customFormat="1"/>
    <row r="1729" s="268" customFormat="1"/>
    <row r="1730" s="268" customFormat="1"/>
    <row r="1731" s="268" customFormat="1"/>
    <row r="1732" s="268" customFormat="1"/>
    <row r="1733" s="268" customFormat="1"/>
    <row r="1734" s="268" customFormat="1"/>
    <row r="1735" s="268" customFormat="1"/>
    <row r="1736" s="268" customFormat="1"/>
    <row r="1737" s="268" customFormat="1"/>
    <row r="1738" s="268" customFormat="1"/>
    <row r="1739" s="268" customFormat="1"/>
    <row r="1740" s="268" customFormat="1"/>
    <row r="1741" s="268" customFormat="1"/>
    <row r="1742" s="268" customFormat="1"/>
    <row r="1743" s="268" customFormat="1"/>
    <row r="1744" s="268" customFormat="1"/>
    <row r="1745" s="268" customFormat="1"/>
    <row r="1746" s="268" customFormat="1"/>
    <row r="1747" s="268" customFormat="1"/>
    <row r="1748" s="268" customFormat="1"/>
    <row r="1749" s="268" customFormat="1"/>
    <row r="1750" s="268" customFormat="1"/>
    <row r="1751" s="268" customFormat="1"/>
    <row r="1752" s="268" customFormat="1"/>
    <row r="1753" s="268" customFormat="1"/>
    <row r="1754" s="268" customFormat="1"/>
    <row r="1755" s="268" customFormat="1"/>
    <row r="1756" s="268" customFormat="1"/>
    <row r="1757" s="268" customFormat="1"/>
    <row r="1758" s="268" customFormat="1"/>
    <row r="1759" s="268" customFormat="1"/>
    <row r="1760" s="268" customFormat="1"/>
    <row r="1761" s="268" customFormat="1"/>
    <row r="1762" s="268" customFormat="1"/>
    <row r="1763" s="268" customFormat="1"/>
    <row r="1764" s="268" customFormat="1"/>
    <row r="1765" s="268" customFormat="1"/>
    <row r="1766" s="268" customFormat="1"/>
    <row r="1767" s="268" customFormat="1"/>
    <row r="1768" s="268" customFormat="1"/>
    <row r="1769" s="268" customFormat="1"/>
    <row r="1770" s="268" customFormat="1"/>
    <row r="1771" s="268" customFormat="1"/>
    <row r="1772" s="268" customFormat="1"/>
    <row r="1773" s="268" customFormat="1"/>
    <row r="1774" s="268" customFormat="1"/>
    <row r="1775" s="268" customFormat="1"/>
    <row r="1776" s="268" customFormat="1"/>
    <row r="1777" s="268" customFormat="1"/>
    <row r="1778" s="268" customFormat="1"/>
    <row r="1779" s="268" customFormat="1"/>
    <row r="1780" s="268" customFormat="1"/>
    <row r="1781" s="268" customFormat="1"/>
    <row r="1782" s="268" customFormat="1"/>
    <row r="1783" s="268" customFormat="1"/>
    <row r="1784" s="268" customFormat="1"/>
    <row r="1785" s="268" customFormat="1"/>
    <row r="1786" s="268" customFormat="1"/>
    <row r="1787" s="268" customFormat="1"/>
    <row r="1788" s="268" customFormat="1"/>
    <row r="1789" s="268" customFormat="1"/>
    <row r="1790" s="268" customFormat="1"/>
    <row r="1791" s="268" customFormat="1"/>
    <row r="1792" s="268" customFormat="1"/>
    <row r="1793" s="268" customFormat="1"/>
    <row r="1794" s="268" customFormat="1"/>
    <row r="1795" s="268" customFormat="1"/>
    <row r="1796" s="268" customFormat="1"/>
    <row r="1797" s="268" customFormat="1"/>
    <row r="1798" s="268" customFormat="1"/>
    <row r="1799" s="268" customFormat="1"/>
    <row r="1800" s="268" customFormat="1"/>
    <row r="1801" s="268" customFormat="1"/>
    <row r="1802" s="268" customFormat="1"/>
    <row r="1803" s="268" customFormat="1"/>
    <row r="1804" s="268" customFormat="1"/>
    <row r="1805" s="268" customFormat="1"/>
    <row r="1806" s="268" customFormat="1"/>
    <row r="1807" s="268" customFormat="1"/>
    <row r="1808" s="268" customFormat="1"/>
    <row r="1809" s="268" customFormat="1"/>
    <row r="1810" s="268" customFormat="1"/>
    <row r="1811" s="268" customFormat="1"/>
    <row r="1812" s="268" customFormat="1"/>
    <row r="1813" s="268" customFormat="1"/>
    <row r="1814" s="268" customFormat="1"/>
    <row r="1815" s="268" customFormat="1"/>
    <row r="1816" s="268" customFormat="1"/>
    <row r="1817" s="268" customFormat="1"/>
    <row r="1818" s="268" customFormat="1"/>
    <row r="1819" s="268" customFormat="1"/>
    <row r="1820" s="268" customFormat="1"/>
    <row r="1821" s="268" customFormat="1"/>
    <row r="1822" s="268" customFormat="1"/>
    <row r="1823" s="268" customFormat="1"/>
    <row r="1824" s="268" customFormat="1"/>
    <row r="1825" s="268" customFormat="1"/>
    <row r="1826" s="268" customFormat="1"/>
    <row r="1827" s="268" customFormat="1"/>
    <row r="1828" s="268" customFormat="1"/>
    <row r="1829" s="268" customFormat="1"/>
    <row r="1830" s="268" customFormat="1"/>
    <row r="1831" s="268" customFormat="1"/>
    <row r="1832" s="268" customFormat="1"/>
    <row r="1833" s="268" customFormat="1"/>
    <row r="1834" s="268" customFormat="1"/>
    <row r="1835" s="268" customFormat="1"/>
    <row r="1836" s="268" customFormat="1"/>
    <row r="1837" s="268" customFormat="1"/>
    <row r="1838" s="268" customFormat="1"/>
    <row r="1839" s="268" customFormat="1"/>
    <row r="1840" s="268" customFormat="1"/>
    <row r="1841" s="268" customFormat="1"/>
    <row r="1842" s="268" customFormat="1"/>
    <row r="1843" s="268" customFormat="1"/>
    <row r="1844" s="268" customFormat="1"/>
    <row r="1845" s="268" customFormat="1"/>
    <row r="1846" s="268" customFormat="1"/>
    <row r="1847" s="268" customFormat="1"/>
    <row r="1848" s="268" customFormat="1"/>
    <row r="1849" s="268" customFormat="1"/>
    <row r="1850" s="268" customFormat="1"/>
    <row r="1851" s="268" customFormat="1"/>
    <row r="1852" s="268" customFormat="1"/>
    <row r="1853" s="268" customFormat="1"/>
    <row r="1854" s="268" customFormat="1"/>
    <row r="1855" s="268" customFormat="1"/>
    <row r="1856" s="268" customFormat="1"/>
    <row r="1857" s="268" customFormat="1"/>
    <row r="1858" s="268" customFormat="1"/>
    <row r="1859" s="268" customFormat="1"/>
    <row r="1860" s="268" customFormat="1"/>
    <row r="1861" s="268" customFormat="1"/>
    <row r="1862" s="268" customFormat="1"/>
    <row r="1863" s="268" customFormat="1"/>
    <row r="1864" s="268" customFormat="1"/>
    <row r="1865" s="268" customFormat="1"/>
    <row r="1866" s="268" customFormat="1"/>
    <row r="1867" s="268" customFormat="1"/>
    <row r="1868" s="268" customFormat="1"/>
    <row r="1869" s="268" customFormat="1"/>
    <row r="1870" s="268" customFormat="1"/>
    <row r="1871" s="268" customFormat="1"/>
    <row r="1872" s="268" customFormat="1"/>
    <row r="1873" s="268" customFormat="1"/>
    <row r="1874" s="268" customFormat="1"/>
    <row r="1875" s="268" customFormat="1"/>
    <row r="1876" s="268" customFormat="1"/>
    <row r="1877" s="268" customFormat="1"/>
    <row r="1878" s="268" customFormat="1"/>
    <row r="1879" s="268" customFormat="1"/>
    <row r="1880" s="268" customFormat="1"/>
    <row r="1881" s="268" customFormat="1"/>
    <row r="1882" s="268" customFormat="1"/>
    <row r="1883" s="268" customFormat="1"/>
    <row r="1884" s="268" customFormat="1"/>
    <row r="1885" s="268" customFormat="1"/>
    <row r="1886" s="268" customFormat="1"/>
    <row r="1887" s="268" customFormat="1"/>
    <row r="1888" s="268" customFormat="1"/>
    <row r="1889" s="268" customFormat="1"/>
    <row r="1890" s="268" customFormat="1"/>
    <row r="1891" s="268" customFormat="1"/>
    <row r="1892" s="268" customFormat="1"/>
    <row r="1893" s="268" customFormat="1"/>
    <row r="1894" s="268" customFormat="1"/>
    <row r="1895" s="268" customFormat="1"/>
    <row r="1896" s="268" customFormat="1"/>
    <row r="1897" s="268" customFormat="1"/>
    <row r="1898" s="268" customFormat="1"/>
    <row r="1899" s="268" customFormat="1"/>
    <row r="1900" s="268" customFormat="1"/>
    <row r="1901" s="268" customFormat="1"/>
    <row r="1902" s="268" customFormat="1"/>
    <row r="1903" s="268" customFormat="1"/>
    <row r="1904" s="268" customFormat="1"/>
    <row r="1905" s="268" customFormat="1"/>
    <row r="1906" s="268" customFormat="1"/>
    <row r="1907" s="268" customFormat="1"/>
    <row r="1908" s="268" customFormat="1"/>
    <row r="1909" s="268" customFormat="1"/>
    <row r="1910" s="268" customFormat="1"/>
    <row r="1911" s="268" customFormat="1"/>
    <row r="1912" s="268" customFormat="1"/>
    <row r="1913" s="268" customFormat="1"/>
    <row r="1914" s="268" customFormat="1"/>
    <row r="1915" s="268" customFormat="1"/>
    <row r="1916" s="268" customFormat="1"/>
    <row r="1917" s="268" customFormat="1"/>
    <row r="1918" s="268" customFormat="1"/>
    <row r="1919" s="268" customFormat="1"/>
    <row r="1920" s="268" customFormat="1"/>
    <row r="1921" s="268" customFormat="1"/>
    <row r="1922" s="268" customFormat="1"/>
    <row r="1923" s="268" customFormat="1"/>
    <row r="1924" s="268" customFormat="1"/>
    <row r="1925" s="268" customFormat="1"/>
    <row r="1926" s="268" customFormat="1"/>
    <row r="1927" s="268" customFormat="1"/>
    <row r="1928" s="268" customFormat="1"/>
    <row r="1929" s="268" customFormat="1"/>
    <row r="1930" s="268" customFormat="1"/>
    <row r="1931" s="268" customFormat="1"/>
    <row r="1932" s="268" customFormat="1"/>
    <row r="1933" s="268" customFormat="1"/>
    <row r="1934" s="268" customFormat="1"/>
    <row r="1935" s="268" customFormat="1"/>
    <row r="1936" s="268" customFormat="1"/>
    <row r="1937" s="268" customFormat="1"/>
    <row r="1938" s="268" customFormat="1"/>
    <row r="1939" s="268" customFormat="1"/>
    <row r="1940" s="268" customFormat="1"/>
    <row r="1941" s="268" customFormat="1"/>
    <row r="1942" s="268" customFormat="1"/>
    <row r="1943" s="268" customFormat="1"/>
    <row r="1944" s="268" customFormat="1"/>
    <row r="1945" s="268" customFormat="1"/>
    <row r="1946" s="268" customFormat="1"/>
    <row r="1947" s="268" customFormat="1"/>
    <row r="1948" s="268" customFormat="1"/>
    <row r="1949" s="268" customFormat="1"/>
    <row r="1950" s="268" customFormat="1"/>
    <row r="1951" s="268" customFormat="1"/>
    <row r="1952" s="268" customFormat="1"/>
    <row r="1953" s="268" customFormat="1"/>
    <row r="1954" s="268" customFormat="1"/>
    <row r="1955" s="268" customFormat="1"/>
    <row r="1956" s="268" customFormat="1"/>
    <row r="1957" s="268" customFormat="1"/>
    <row r="1958" s="268" customFormat="1"/>
    <row r="1959" s="268" customFormat="1"/>
    <row r="1960" s="268" customFormat="1"/>
    <row r="1961" s="268" customFormat="1"/>
    <row r="1962" s="268" customFormat="1"/>
    <row r="1963" s="268" customFormat="1"/>
    <row r="1964" s="268" customFormat="1"/>
    <row r="1965" s="268" customFormat="1"/>
    <row r="1966" s="268" customFormat="1"/>
    <row r="1967" s="268" customFormat="1"/>
    <row r="1968" s="268" customFormat="1"/>
    <row r="1969" s="268" customFormat="1"/>
    <row r="1970" s="268" customFormat="1"/>
    <row r="1971" s="268" customFormat="1"/>
    <row r="1972" s="268" customFormat="1"/>
    <row r="1973" s="268" customFormat="1"/>
    <row r="1974" s="268" customFormat="1"/>
    <row r="1975" s="268" customFormat="1"/>
    <row r="1976" s="268" customFormat="1"/>
    <row r="1977" s="268" customFormat="1"/>
    <row r="1978" s="268" customFormat="1"/>
    <row r="1979" s="268" customFormat="1"/>
    <row r="1980" s="268" customFormat="1"/>
    <row r="1981" s="268" customFormat="1"/>
    <row r="1982" s="268" customFormat="1"/>
    <row r="1983" s="268" customFormat="1"/>
    <row r="1984" s="268" customFormat="1"/>
    <row r="1985" s="268" customFormat="1"/>
    <row r="1986" s="268" customFormat="1"/>
    <row r="1987" s="268" customFormat="1"/>
    <row r="1988" s="268" customFormat="1"/>
    <row r="1989" s="268" customFormat="1"/>
    <row r="1990" s="268" customFormat="1"/>
    <row r="1991" s="268" customFormat="1"/>
    <row r="1992" s="268" customFormat="1"/>
    <row r="1993" s="268" customFormat="1"/>
    <row r="1994" s="268" customFormat="1"/>
    <row r="1995" s="268" customFormat="1"/>
    <row r="1996" s="268" customFormat="1"/>
    <row r="1997" s="268" customFormat="1"/>
    <row r="1998" s="268" customFormat="1"/>
    <row r="1999" s="268" customFormat="1"/>
    <row r="2000" s="268" customFormat="1"/>
    <row r="2001" s="268" customFormat="1"/>
    <row r="2002" s="268" customFormat="1"/>
    <row r="2003" s="268" customFormat="1"/>
    <row r="2004" s="268" customFormat="1"/>
    <row r="2005" s="268" customFormat="1"/>
    <row r="2006" s="268" customFormat="1"/>
    <row r="2007" s="268" customFormat="1"/>
    <row r="2008" s="268" customFormat="1"/>
    <row r="2009" s="268" customFormat="1"/>
    <row r="2010" s="268" customFormat="1"/>
    <row r="2011" s="268" customFormat="1"/>
    <row r="2012" s="268" customFormat="1"/>
    <row r="2013" s="268" customFormat="1"/>
    <row r="2014" s="268" customFormat="1"/>
    <row r="2015" s="268" customFormat="1"/>
    <row r="2016" s="268" customFormat="1"/>
    <row r="2017" s="268" customFormat="1"/>
    <row r="2018" s="268" customFormat="1"/>
    <row r="2019" s="268" customFormat="1"/>
    <row r="2020" s="268" customFormat="1"/>
    <row r="2021" s="268" customFormat="1"/>
    <row r="2022" s="268" customFormat="1"/>
    <row r="2023" s="268" customFormat="1"/>
    <row r="2024" s="268" customFormat="1"/>
    <row r="2025" s="268" customFormat="1"/>
    <row r="2026" s="268" customFormat="1"/>
    <row r="2027" s="268" customFormat="1"/>
    <row r="2028" s="268" customFormat="1"/>
    <row r="2029" s="268" customFormat="1"/>
    <row r="2030" s="268" customFormat="1"/>
    <row r="2031" s="268" customFormat="1"/>
    <row r="2032" s="268" customFormat="1"/>
    <row r="2033" s="268" customFormat="1"/>
    <row r="2034" s="268" customFormat="1"/>
    <row r="2035" s="268" customFormat="1"/>
    <row r="2036" s="268" customFormat="1"/>
    <row r="2037" s="268" customFormat="1"/>
    <row r="2038" s="268" customFormat="1"/>
    <row r="2039" s="268" customFormat="1"/>
    <row r="2040" s="268" customFormat="1"/>
    <row r="2041" s="268" customFormat="1"/>
    <row r="2042" s="268" customFormat="1"/>
    <row r="2043" s="268" customFormat="1"/>
    <row r="2044" s="268" customFormat="1"/>
    <row r="2045" s="268" customFormat="1"/>
    <row r="2046" s="268" customFormat="1"/>
    <row r="2047" s="268" customFormat="1"/>
    <row r="2048" s="268" customFormat="1"/>
    <row r="2049" s="268" customFormat="1"/>
    <row r="2050" s="268" customFormat="1"/>
    <row r="2051" s="268" customFormat="1"/>
    <row r="2052" s="268" customFormat="1"/>
    <row r="2053" s="268" customFormat="1"/>
    <row r="2054" s="268" customFormat="1"/>
    <row r="2055" s="268" customFormat="1"/>
    <row r="2056" s="268" customFormat="1"/>
    <row r="2057" s="268" customFormat="1"/>
    <row r="2058" s="268" customFormat="1"/>
    <row r="2059" s="268" customFormat="1"/>
    <row r="2060" s="268" customFormat="1"/>
    <row r="2061" s="268" customFormat="1"/>
    <row r="2062" s="268" customFormat="1"/>
    <row r="2063" s="268" customFormat="1"/>
    <row r="2064" s="268" customFormat="1"/>
    <row r="2065" s="268" customFormat="1"/>
    <row r="2066" s="268" customFormat="1"/>
    <row r="2067" s="268" customFormat="1"/>
    <row r="2068" s="268" customFormat="1"/>
    <row r="2069" s="268" customFormat="1"/>
    <row r="2070" s="268" customFormat="1"/>
    <row r="2071" s="268" customFormat="1"/>
    <row r="2072" s="268" customFormat="1"/>
    <row r="2073" s="268" customFormat="1"/>
    <row r="2074" s="268" customFormat="1"/>
    <row r="2075" s="268" customFormat="1"/>
    <row r="2076" s="268" customFormat="1"/>
    <row r="2077" s="268" customFormat="1"/>
    <row r="2078" s="268" customFormat="1"/>
    <row r="2079" s="268" customFormat="1"/>
    <row r="2080" s="268" customFormat="1"/>
    <row r="2081" s="268" customFormat="1"/>
    <row r="2082" s="268" customFormat="1"/>
    <row r="2083" s="268" customFormat="1"/>
    <row r="2084" s="268" customFormat="1"/>
    <row r="2085" s="268" customFormat="1"/>
    <row r="2086" s="268" customFormat="1"/>
    <row r="2087" s="268" customFormat="1"/>
    <row r="2088" s="268" customFormat="1"/>
    <row r="2089" s="268" customFormat="1"/>
    <row r="2090" s="268" customFormat="1"/>
    <row r="2091" s="268" customFormat="1"/>
    <row r="2092" s="268" customFormat="1"/>
    <row r="2093" s="268" customFormat="1"/>
    <row r="2094" s="268" customFormat="1"/>
    <row r="2095" s="268" customFormat="1"/>
    <row r="2096" s="268" customFormat="1"/>
    <row r="2097" s="268" customFormat="1"/>
    <row r="2098" s="268" customFormat="1"/>
    <row r="2099" s="268" customFormat="1"/>
    <row r="2100" s="268" customFormat="1"/>
    <row r="2101" s="268" customFormat="1"/>
    <row r="2102" s="268" customFormat="1"/>
    <row r="2103" s="268" customFormat="1"/>
    <row r="2104" s="268" customFormat="1"/>
    <row r="2105" s="268" customFormat="1"/>
    <row r="2106" s="268" customFormat="1"/>
    <row r="2107" s="268" customFormat="1"/>
    <row r="2108" s="268" customFormat="1"/>
    <row r="2109" s="268" customFormat="1"/>
    <row r="2110" s="268" customFormat="1"/>
    <row r="2111" s="268" customFormat="1"/>
    <row r="2112" s="268" customFormat="1"/>
    <row r="2113" s="268" customFormat="1"/>
    <row r="2114" s="268" customFormat="1"/>
    <row r="2115" s="268" customFormat="1"/>
    <row r="2116" s="268" customFormat="1"/>
    <row r="2117" s="268" customFormat="1"/>
    <row r="2118" s="268" customFormat="1"/>
    <row r="2119" s="268" customFormat="1"/>
    <row r="2120" s="268" customFormat="1"/>
    <row r="2121" s="268" customFormat="1"/>
    <row r="2122" s="268" customFormat="1"/>
    <row r="2123" s="268" customFormat="1"/>
    <row r="2124" s="268" customFormat="1"/>
    <row r="2125" s="268" customFormat="1"/>
    <row r="2126" s="268" customFormat="1"/>
    <row r="2127" s="268" customFormat="1"/>
    <row r="2128" s="268" customFormat="1"/>
    <row r="2129" s="268" customFormat="1"/>
    <row r="2130" s="268" customFormat="1"/>
    <row r="2131" s="268" customFormat="1"/>
    <row r="2132" s="268" customFormat="1"/>
    <row r="2133" s="268" customFormat="1"/>
    <row r="2134" s="268" customFormat="1"/>
    <row r="2135" s="268" customFormat="1"/>
    <row r="2136" s="268" customFormat="1"/>
    <row r="2137" s="268" customFormat="1"/>
    <row r="2138" s="268" customFormat="1"/>
    <row r="2139" s="268" customFormat="1"/>
    <row r="2140" s="268" customFormat="1"/>
    <row r="2141" s="268" customFormat="1"/>
    <row r="2142" s="268" customFormat="1"/>
    <row r="2143" s="268" customFormat="1"/>
    <row r="2144" s="268" customFormat="1"/>
    <row r="2145" s="268" customFormat="1"/>
    <row r="2146" s="268" customFormat="1"/>
    <row r="2147" s="268" customFormat="1"/>
    <row r="2148" s="268" customFormat="1"/>
    <row r="2149" s="268" customFormat="1"/>
    <row r="2150" s="268" customFormat="1"/>
    <row r="2151" s="268" customFormat="1"/>
    <row r="2152" s="268" customFormat="1"/>
    <row r="2153" s="268" customFormat="1"/>
    <row r="2154" s="268" customFormat="1"/>
    <row r="2155" s="268" customFormat="1"/>
    <row r="2156" s="268" customFormat="1"/>
    <row r="2157" s="268" customFormat="1"/>
    <row r="2158" s="268" customFormat="1"/>
    <row r="2159" s="268" customFormat="1"/>
    <row r="2160" s="268" customFormat="1"/>
    <row r="2161" s="268" customFormat="1"/>
    <row r="2162" s="268" customFormat="1"/>
    <row r="2163" s="268" customFormat="1"/>
    <row r="2164" s="268" customFormat="1"/>
    <row r="2165" s="268" customFormat="1"/>
    <row r="2166" s="268" customFormat="1"/>
    <row r="2167" s="268" customFormat="1"/>
    <row r="2168" s="268" customFormat="1"/>
    <row r="2169" s="268" customFormat="1"/>
    <row r="2170" s="268" customFormat="1"/>
    <row r="2171" s="268" customFormat="1"/>
    <row r="2172" s="268" customFormat="1"/>
    <row r="2173" s="268" customFormat="1"/>
    <row r="2174" s="268" customFormat="1"/>
    <row r="2175" s="268" customFormat="1"/>
    <row r="2176" s="268" customFormat="1"/>
    <row r="2177" s="268" customFormat="1"/>
    <row r="2178" s="268" customFormat="1"/>
    <row r="2179" s="268" customFormat="1"/>
    <row r="2180" s="268" customFormat="1"/>
    <row r="2181" s="268" customFormat="1"/>
    <row r="2182" s="268" customFormat="1"/>
    <row r="2183" s="268" customFormat="1"/>
    <row r="2184" s="268" customFormat="1"/>
    <row r="2185" s="268" customFormat="1"/>
    <row r="2186" s="268" customFormat="1"/>
    <row r="2187" s="268" customFormat="1"/>
    <row r="2188" s="268" customFormat="1"/>
    <row r="2189" s="268" customFormat="1"/>
    <row r="2190" s="268" customFormat="1"/>
    <row r="2191" s="268" customFormat="1"/>
    <row r="2192" s="268" customFormat="1"/>
    <row r="2193" s="268" customFormat="1"/>
    <row r="2194" s="268" customFormat="1"/>
    <row r="2195" s="268" customFormat="1"/>
    <row r="2196" s="268" customFormat="1"/>
    <row r="2197" s="268" customFormat="1"/>
    <row r="2198" s="268" customFormat="1"/>
    <row r="2199" s="268" customFormat="1"/>
    <row r="2200" s="268" customFormat="1"/>
    <row r="2201" s="268" customFormat="1"/>
    <row r="2202" s="268" customFormat="1"/>
    <row r="2203" s="268" customFormat="1"/>
    <row r="2204" s="268" customFormat="1"/>
    <row r="2205" s="268" customFormat="1"/>
    <row r="2206" s="268" customFormat="1"/>
    <row r="2207" s="268" customFormat="1"/>
    <row r="2208" s="268" customFormat="1"/>
    <row r="2209" s="268" customFormat="1"/>
    <row r="2210" s="268" customFormat="1"/>
    <row r="2211" s="268" customFormat="1"/>
    <row r="2212" s="268" customFormat="1"/>
    <row r="2213" s="268" customFormat="1"/>
    <row r="2214" s="268" customFormat="1"/>
    <row r="2215" s="268" customFormat="1"/>
    <row r="2216" s="268" customFormat="1"/>
    <row r="2217" s="268" customFormat="1"/>
    <row r="2218" s="268" customFormat="1"/>
    <row r="2219" s="268" customFormat="1"/>
    <row r="2220" s="268" customFormat="1"/>
    <row r="2221" s="268" customFormat="1"/>
    <row r="2222" s="268" customFormat="1"/>
    <row r="2223" s="268" customFormat="1"/>
    <row r="2224" s="268" customFormat="1"/>
    <row r="2225" s="268" customFormat="1"/>
    <row r="2226" s="268" customFormat="1"/>
    <row r="2227" s="268" customFormat="1"/>
    <row r="2228" s="268" customFormat="1"/>
    <row r="2229" s="268" customFormat="1"/>
    <row r="2230" s="268" customFormat="1"/>
    <row r="2231" s="268" customFormat="1"/>
    <row r="2232" s="268" customFormat="1"/>
    <row r="2233" s="268" customFormat="1"/>
    <row r="2234" s="268" customFormat="1"/>
    <row r="2235" s="268" customFormat="1"/>
    <row r="2236" s="268" customFormat="1"/>
    <row r="2237" s="268" customFormat="1"/>
    <row r="2238" s="268" customFormat="1"/>
    <row r="2239" s="268" customFormat="1"/>
    <row r="2240" s="268" customFormat="1"/>
    <row r="2241" s="268" customFormat="1"/>
    <row r="2242" s="268" customFormat="1"/>
    <row r="2243" s="268" customFormat="1"/>
    <row r="2244" s="268" customFormat="1"/>
    <row r="2245" s="268" customFormat="1"/>
    <row r="2246" s="268" customFormat="1"/>
    <row r="2247" s="268" customFormat="1"/>
    <row r="2248" s="268" customFormat="1"/>
    <row r="2249" s="268" customFormat="1"/>
    <row r="2250" s="268" customFormat="1"/>
    <row r="2251" s="268" customFormat="1"/>
    <row r="2252" s="268" customFormat="1"/>
    <row r="2253" s="268" customFormat="1"/>
    <row r="2254" s="268" customFormat="1"/>
    <row r="2255" s="268" customFormat="1"/>
    <row r="2256" s="268" customFormat="1"/>
    <row r="2257" s="268" customFormat="1"/>
    <row r="2258" s="268" customFormat="1"/>
    <row r="2259" s="268" customFormat="1"/>
    <row r="2260" s="268" customFormat="1"/>
    <row r="2261" s="268" customFormat="1"/>
    <row r="2262" s="268" customFormat="1"/>
    <row r="2263" s="268" customFormat="1"/>
    <row r="2264" s="268" customFormat="1"/>
    <row r="2265" s="268" customFormat="1"/>
    <row r="2266" s="268" customFormat="1"/>
    <row r="2267" s="268" customFormat="1"/>
    <row r="2268" s="268" customFormat="1"/>
    <row r="2269" s="268" customFormat="1"/>
    <row r="2270" s="268" customFormat="1"/>
    <row r="2271" s="268" customFormat="1"/>
    <row r="2272" s="268" customFormat="1"/>
    <row r="2273" s="268" customFormat="1"/>
    <row r="2274" s="268" customFormat="1"/>
    <row r="2275" s="268" customFormat="1"/>
    <row r="2276" s="268" customFormat="1"/>
    <row r="2277" s="268" customFormat="1"/>
    <row r="2278" s="268" customFormat="1"/>
    <row r="2279" s="268" customFormat="1"/>
    <row r="2280" s="268" customFormat="1"/>
    <row r="2281" s="268" customFormat="1"/>
    <row r="2282" s="268" customFormat="1"/>
    <row r="2283" s="268" customFormat="1"/>
    <row r="2284" s="268" customFormat="1"/>
    <row r="2285" s="268" customFormat="1"/>
    <row r="2286" s="268" customFormat="1"/>
    <row r="2287" s="268" customFormat="1"/>
    <row r="2288" s="268" customFormat="1"/>
    <row r="2289" s="268" customFormat="1"/>
    <row r="2290" s="268" customFormat="1"/>
    <row r="2291" s="268" customFormat="1"/>
    <row r="2292" s="268" customFormat="1"/>
    <row r="2293" s="268" customFormat="1"/>
    <row r="2294" s="268" customFormat="1"/>
    <row r="2295" s="268" customFormat="1"/>
    <row r="2296" s="268" customFormat="1"/>
    <row r="2297" s="268" customFormat="1"/>
    <row r="2298" s="268" customFormat="1"/>
    <row r="2299" s="268" customFormat="1"/>
    <row r="2300" s="268" customFormat="1"/>
    <row r="2301" s="268" customFormat="1"/>
    <row r="2302" s="268" customFormat="1"/>
    <row r="2303" s="268" customFormat="1"/>
    <row r="2304" s="268" customFormat="1"/>
    <row r="2305" s="268" customFormat="1"/>
    <row r="2306" s="268" customFormat="1"/>
    <row r="2307" s="268" customFormat="1"/>
    <row r="2308" s="268" customFormat="1"/>
    <row r="2309" s="268" customFormat="1"/>
    <row r="2310" s="268" customFormat="1"/>
    <row r="2311" s="268" customFormat="1"/>
    <row r="2312" s="268" customFormat="1"/>
    <row r="2313" s="268" customFormat="1"/>
    <row r="2314" s="268" customFormat="1"/>
    <row r="2315" s="268" customFormat="1"/>
    <row r="2316" s="268" customFormat="1"/>
    <row r="2317" s="268" customFormat="1"/>
    <row r="2318" s="268" customFormat="1"/>
    <row r="2319" s="268" customFormat="1"/>
    <row r="2320" s="268" customFormat="1"/>
    <row r="2321" s="268" customFormat="1"/>
    <row r="2322" s="268" customFormat="1"/>
    <row r="2323" s="268" customFormat="1"/>
    <row r="2324" s="268" customFormat="1"/>
    <row r="2325" s="268" customFormat="1"/>
    <row r="2326" s="268" customFormat="1"/>
    <row r="2327" s="268" customFormat="1"/>
    <row r="2328" s="268" customFormat="1"/>
    <row r="2329" s="268" customFormat="1"/>
    <row r="2330" s="268" customFormat="1"/>
    <row r="2331" s="268" customFormat="1"/>
    <row r="2332" s="268" customFormat="1"/>
    <row r="2333" s="268" customFormat="1"/>
    <row r="2334" s="268" customFormat="1"/>
    <row r="2335" s="268" customFormat="1"/>
    <row r="2336" s="268" customFormat="1"/>
    <row r="2337" s="268" customFormat="1"/>
    <row r="2338" s="268" customFormat="1"/>
    <row r="2339" s="268" customFormat="1"/>
    <row r="2340" s="268" customFormat="1"/>
    <row r="2341" s="268" customFormat="1"/>
    <row r="2342" s="268" customFormat="1"/>
    <row r="2343" s="268" customFormat="1"/>
    <row r="2344" s="268" customFormat="1"/>
    <row r="2345" s="268" customFormat="1"/>
    <row r="2346" s="268" customFormat="1"/>
    <row r="2347" s="268" customFormat="1"/>
    <row r="2348" s="268" customFormat="1"/>
    <row r="2349" s="268" customFormat="1"/>
    <row r="2350" s="268" customFormat="1"/>
    <row r="2351" s="268" customFormat="1"/>
    <row r="2352" s="268" customFormat="1"/>
    <row r="2353" s="268" customFormat="1"/>
    <row r="2354" s="268" customFormat="1"/>
    <row r="2355" s="268" customFormat="1"/>
    <row r="2356" s="268" customFormat="1"/>
    <row r="2357" s="268" customFormat="1"/>
    <row r="2358" s="268" customFormat="1"/>
    <row r="2359" s="268" customFormat="1"/>
    <row r="2360" s="268" customFormat="1"/>
    <row r="2361" s="268" customFormat="1"/>
    <row r="2362" s="268" customFormat="1"/>
    <row r="2363" s="268" customFormat="1"/>
    <row r="2364" s="268" customFormat="1"/>
    <row r="2365" s="268" customFormat="1"/>
    <row r="2366" s="268" customFormat="1"/>
    <row r="2367" s="268" customFormat="1"/>
    <row r="2368" s="268" customFormat="1"/>
    <row r="2369" s="268" customFormat="1"/>
    <row r="2370" s="268" customFormat="1"/>
    <row r="2371" s="268" customFormat="1"/>
    <row r="2372" s="268" customFormat="1"/>
    <row r="2373" s="268" customFormat="1"/>
    <row r="2374" s="268" customFormat="1"/>
    <row r="2375" s="268" customFormat="1"/>
    <row r="2376" s="268" customFormat="1"/>
    <row r="2377" s="268" customFormat="1"/>
    <row r="2378" s="268" customFormat="1"/>
    <row r="2379" s="268" customFormat="1"/>
    <row r="2380" s="268" customFormat="1"/>
    <row r="2381" s="268" customFormat="1"/>
    <row r="2382" s="268" customFormat="1"/>
    <row r="2383" s="268" customFormat="1"/>
    <row r="2384" s="268" customFormat="1"/>
    <row r="2385" s="268" customFormat="1"/>
    <row r="2386" s="268" customFormat="1"/>
    <row r="2387" s="268" customFormat="1"/>
    <row r="2388" s="268" customFormat="1"/>
    <row r="2389" s="268" customFormat="1"/>
    <row r="2390" s="268" customFormat="1"/>
    <row r="2391" s="268" customFormat="1"/>
    <row r="2392" s="268" customFormat="1"/>
    <row r="2393" s="268" customFormat="1"/>
    <row r="2394" s="268" customFormat="1"/>
    <row r="2395" s="268" customFormat="1"/>
    <row r="2396" s="268" customFormat="1"/>
    <row r="2397" s="268" customFormat="1"/>
    <row r="2398" s="268" customFormat="1"/>
    <row r="2399" s="268" customFormat="1"/>
    <row r="2400" s="268" customFormat="1"/>
    <row r="2401" s="268" customFormat="1"/>
    <row r="2402" s="268" customFormat="1"/>
    <row r="2403" s="268" customFormat="1"/>
    <row r="2404" s="268" customFormat="1"/>
    <row r="2405" s="268" customFormat="1"/>
    <row r="2406" s="268" customFormat="1"/>
    <row r="2407" s="268" customFormat="1"/>
    <row r="2408" s="268" customFormat="1"/>
    <row r="2409" s="268" customFormat="1"/>
    <row r="2410" s="268" customFormat="1"/>
    <row r="2411" s="268" customFormat="1"/>
    <row r="2412" s="268" customFormat="1"/>
    <row r="2413" s="268" customFormat="1"/>
    <row r="2414" s="268" customFormat="1"/>
    <row r="2415" s="268" customFormat="1"/>
    <row r="2416" s="268" customFormat="1"/>
    <row r="2417" s="268" customFormat="1"/>
    <row r="2418" s="268" customFormat="1"/>
    <row r="2419" s="268" customFormat="1"/>
    <row r="2420" s="268" customFormat="1"/>
    <row r="2421" s="268" customFormat="1"/>
    <row r="2422" s="268" customFormat="1"/>
    <row r="2423" s="268" customFormat="1"/>
    <row r="2424" s="268" customFormat="1"/>
    <row r="2425" s="268" customFormat="1"/>
    <row r="2426" s="268" customFormat="1"/>
    <row r="2427" s="268" customFormat="1"/>
    <row r="2428" s="268" customFormat="1"/>
    <row r="2429" s="268" customFormat="1"/>
    <row r="2430" s="268" customFormat="1"/>
    <row r="2431" s="268" customFormat="1"/>
    <row r="2432" s="268" customFormat="1"/>
    <row r="2433" s="268" customFormat="1"/>
    <row r="2434" s="268" customFormat="1"/>
    <row r="2435" s="268" customFormat="1"/>
    <row r="2436" s="268" customFormat="1"/>
    <row r="2437" s="268" customFormat="1"/>
    <row r="2438" s="268" customFormat="1"/>
    <row r="2439" s="268" customFormat="1"/>
    <row r="2440" s="268" customFormat="1"/>
    <row r="2441" s="268" customFormat="1"/>
    <row r="2442" s="268" customFormat="1"/>
    <row r="2443" s="268" customFormat="1"/>
    <row r="2444" s="268" customFormat="1"/>
    <row r="2445" s="268" customFormat="1"/>
    <row r="2446" s="268" customFormat="1"/>
    <row r="2447" s="268" customFormat="1"/>
    <row r="2448" s="268" customFormat="1"/>
    <row r="2449" s="268" customFormat="1"/>
    <row r="2450" s="268" customFormat="1"/>
    <row r="2451" s="268" customFormat="1"/>
    <row r="2452" s="268" customFormat="1"/>
    <row r="2453" s="268" customFormat="1"/>
    <row r="2454" s="268" customFormat="1"/>
    <row r="2455" s="268" customFormat="1"/>
    <row r="2456" s="268" customFormat="1"/>
    <row r="2457" s="268" customFormat="1"/>
    <row r="2458" s="268" customFormat="1"/>
    <row r="2459" s="268" customFormat="1"/>
    <row r="2460" s="268" customFormat="1"/>
    <row r="2461" s="268" customFormat="1"/>
    <row r="2462" s="268" customFormat="1"/>
    <row r="2463" s="268" customFormat="1"/>
    <row r="2464" s="268" customFormat="1"/>
    <row r="2465" s="268" customFormat="1"/>
    <row r="2466" s="268" customFormat="1"/>
    <row r="2467" s="268" customFormat="1"/>
    <row r="2468" s="268" customFormat="1"/>
    <row r="2469" s="268" customFormat="1"/>
    <row r="2470" s="268" customFormat="1"/>
    <row r="2471" s="268" customFormat="1"/>
    <row r="2472" s="268" customFormat="1"/>
    <row r="2473" s="268" customFormat="1"/>
    <row r="2474" s="268" customFormat="1"/>
    <row r="2475" s="268" customFormat="1"/>
    <row r="2476" s="268" customFormat="1"/>
    <row r="2477" s="268" customFormat="1"/>
    <row r="2478" s="268" customFormat="1"/>
    <row r="2479" s="268" customFormat="1"/>
    <row r="2480" s="268" customFormat="1"/>
    <row r="2481" s="268" customFormat="1"/>
    <row r="2482" s="268" customFormat="1"/>
    <row r="2483" s="268" customFormat="1"/>
    <row r="2484" s="268" customFormat="1"/>
    <row r="2485" s="268" customFormat="1"/>
    <row r="2486" s="268" customFormat="1"/>
    <row r="2487" s="268" customFormat="1"/>
    <row r="2488" s="268" customFormat="1"/>
    <row r="2489" s="268" customFormat="1"/>
    <row r="2490" s="268" customFormat="1"/>
    <row r="2491" s="268" customFormat="1"/>
    <row r="2492" s="268" customFormat="1"/>
    <row r="2493" s="268" customFormat="1"/>
    <row r="2494" s="268" customFormat="1"/>
    <row r="2495" s="268" customFormat="1"/>
    <row r="2496" s="268" customFormat="1"/>
    <row r="2497" s="268" customFormat="1"/>
    <row r="2498" s="268" customFormat="1"/>
    <row r="2499" s="268" customFormat="1"/>
    <row r="2500" s="268" customFormat="1"/>
    <row r="2501" s="268" customFormat="1"/>
    <row r="2502" s="268" customFormat="1"/>
    <row r="2503" s="268" customFormat="1"/>
    <row r="2504" s="268" customFormat="1"/>
    <row r="2505" s="268" customFormat="1"/>
    <row r="2506" s="268" customFormat="1"/>
    <row r="2507" s="268" customFormat="1"/>
    <row r="2508" s="268" customFormat="1"/>
    <row r="2509" s="268" customFormat="1"/>
    <row r="2510" s="268" customFormat="1"/>
    <row r="2511" s="268" customFormat="1"/>
    <row r="2512" s="268" customFormat="1"/>
    <row r="2513" s="268" customFormat="1"/>
    <row r="2514" s="268" customFormat="1"/>
    <row r="2515" s="268" customFormat="1"/>
    <row r="2516" s="268" customFormat="1"/>
    <row r="2517" s="268" customFormat="1"/>
    <row r="2518" s="268" customFormat="1"/>
    <row r="2519" s="268" customFormat="1"/>
    <row r="2520" s="268" customFormat="1"/>
    <row r="2521" s="268" customFormat="1"/>
    <row r="2522" s="268" customFormat="1"/>
    <row r="2523" s="268" customFormat="1"/>
    <row r="2524" s="268" customFormat="1"/>
    <row r="2525" s="268" customFormat="1"/>
    <row r="2526" s="268" customFormat="1"/>
    <row r="2527" s="268" customFormat="1"/>
    <row r="2528" s="268" customFormat="1"/>
    <row r="2529" s="268" customFormat="1"/>
    <row r="2530" s="268" customFormat="1"/>
    <row r="2531" s="268" customFormat="1"/>
    <row r="2532" s="268" customFormat="1"/>
    <row r="2533" s="268" customFormat="1"/>
    <row r="2534" s="268" customFormat="1"/>
    <row r="2535" s="268" customFormat="1"/>
    <row r="2536" s="268" customFormat="1"/>
    <row r="2537" s="268" customFormat="1"/>
    <row r="2538" s="268" customFormat="1"/>
    <row r="2539" s="268" customFormat="1"/>
    <row r="2540" s="268" customFormat="1"/>
    <row r="2541" s="268" customFormat="1"/>
    <row r="2542" s="268" customFormat="1"/>
    <row r="2543" s="268" customFormat="1"/>
    <row r="2544" s="268" customFormat="1"/>
    <row r="2545" s="268" customFormat="1"/>
    <row r="2546" s="268" customFormat="1"/>
    <row r="2547" s="268" customFormat="1"/>
    <row r="2548" s="268" customFormat="1"/>
    <row r="2549" s="268" customFormat="1"/>
    <row r="2550" s="268" customFormat="1"/>
    <row r="2551" s="268" customFormat="1"/>
    <row r="2552" s="268" customFormat="1"/>
    <row r="2553" s="268" customFormat="1"/>
    <row r="2554" s="268" customFormat="1"/>
    <row r="2555" s="268" customFormat="1"/>
    <row r="2556" s="268" customFormat="1"/>
    <row r="2557" s="268" customFormat="1"/>
    <row r="2558" s="268" customFormat="1"/>
    <row r="2559" s="268" customFormat="1"/>
    <row r="2560" s="268" customFormat="1"/>
    <row r="2561" s="268" customFormat="1"/>
    <row r="2562" s="268" customFormat="1"/>
    <row r="2563" s="268" customFormat="1"/>
    <row r="2564" s="268" customFormat="1"/>
    <row r="2565" s="268" customFormat="1"/>
    <row r="2566" s="268" customFormat="1"/>
    <row r="2567" s="268" customFormat="1"/>
    <row r="2568" s="268" customFormat="1"/>
    <row r="2569" s="268" customFormat="1"/>
    <row r="2570" s="268" customFormat="1"/>
    <row r="2571" s="268" customFormat="1"/>
    <row r="2572" s="268" customFormat="1"/>
    <row r="2573" s="268" customFormat="1"/>
    <row r="2574" s="268" customFormat="1"/>
    <row r="2575" s="268" customFormat="1"/>
    <row r="2576" s="268" customFormat="1"/>
    <row r="2577" s="268" customFormat="1"/>
    <row r="2578" s="268" customFormat="1"/>
    <row r="2579" s="268" customFormat="1"/>
    <row r="2580" s="268" customFormat="1"/>
    <row r="2581" s="268" customFormat="1"/>
    <row r="2582" s="268" customFormat="1"/>
    <row r="2583" s="268" customFormat="1"/>
    <row r="2584" s="268" customFormat="1"/>
    <row r="2585" s="268" customFormat="1"/>
    <row r="2586" s="268" customFormat="1"/>
    <row r="2587" s="268" customFormat="1"/>
    <row r="2588" s="268" customFormat="1"/>
    <row r="2589" s="268" customFormat="1"/>
    <row r="2590" s="268" customFormat="1"/>
    <row r="2591" s="268" customFormat="1"/>
    <row r="2592" s="268" customFormat="1"/>
    <row r="2593" s="268" customFormat="1"/>
    <row r="2594" s="268" customFormat="1"/>
    <row r="2595" s="268" customFormat="1"/>
    <row r="2596" s="268" customFormat="1"/>
    <row r="2597" s="268" customFormat="1"/>
    <row r="2598" s="268" customFormat="1"/>
    <row r="2599" s="268" customFormat="1"/>
    <row r="2600" s="268" customFormat="1"/>
    <row r="2601" s="268" customFormat="1"/>
    <row r="2602" s="268" customFormat="1"/>
    <row r="2603" s="268" customFormat="1"/>
    <row r="2604" s="268" customFormat="1"/>
    <row r="2605" s="268" customFormat="1"/>
    <row r="2606" s="268" customFormat="1"/>
    <row r="2607" s="268" customFormat="1"/>
    <row r="2608" s="268" customFormat="1"/>
    <row r="2609" s="268" customFormat="1"/>
    <row r="2610" s="268" customFormat="1"/>
    <row r="2611" s="268" customFormat="1"/>
    <row r="2612" s="268" customFormat="1"/>
    <row r="2613" s="268" customFormat="1"/>
    <row r="2614" s="268" customFormat="1"/>
    <row r="2615" s="268" customFormat="1"/>
    <row r="2616" s="268" customFormat="1"/>
    <row r="2617" s="268" customFormat="1"/>
    <row r="2618" s="268" customFormat="1"/>
    <row r="2619" s="268" customFormat="1"/>
    <row r="2620" s="268" customFormat="1"/>
    <row r="2621" s="268" customFormat="1"/>
    <row r="2622" s="268" customFormat="1"/>
    <row r="2623" s="268" customFormat="1"/>
    <row r="2624" s="268" customFormat="1"/>
    <row r="2625" s="268" customFormat="1"/>
    <row r="2626" s="268" customFormat="1"/>
    <row r="2627" s="268" customFormat="1"/>
    <row r="2628" s="268" customFormat="1"/>
    <row r="2629" s="268" customFormat="1"/>
    <row r="2630" s="268" customFormat="1"/>
    <row r="2631" s="268" customFormat="1"/>
    <row r="2632" s="268" customFormat="1"/>
    <row r="2633" s="268" customFormat="1"/>
    <row r="2634" s="268" customFormat="1"/>
    <row r="2635" s="268" customFormat="1"/>
    <row r="2636" s="268" customFormat="1"/>
    <row r="2637" s="268" customFormat="1"/>
    <row r="2638" s="268" customFormat="1"/>
    <row r="2639" s="268" customFormat="1"/>
    <row r="2640" s="268" customFormat="1"/>
    <row r="2641" s="268" customFormat="1"/>
    <row r="2642" s="268" customFormat="1"/>
    <row r="2643" s="268" customFormat="1"/>
    <row r="2644" s="268" customFormat="1"/>
    <row r="2645" s="268" customFormat="1"/>
    <row r="2646" s="268" customFormat="1"/>
    <row r="2647" s="268" customFormat="1"/>
    <row r="2648" s="268" customFormat="1"/>
    <row r="2649" s="268" customFormat="1"/>
    <row r="2650" s="268" customFormat="1"/>
    <row r="2651" s="268" customFormat="1"/>
    <row r="2652" s="268" customFormat="1"/>
    <row r="2653" s="268" customFormat="1"/>
    <row r="2654" s="268" customFormat="1"/>
    <row r="2655" s="268" customFormat="1"/>
    <row r="2656" s="268" customFormat="1"/>
    <row r="2657" s="268" customFormat="1"/>
    <row r="2658" s="268" customFormat="1"/>
    <row r="2659" s="268" customFormat="1"/>
    <row r="2660" s="268" customFormat="1"/>
    <row r="2661" s="268" customFormat="1"/>
    <row r="2662" s="268" customFormat="1"/>
    <row r="2663" s="268" customFormat="1"/>
    <row r="2664" s="268" customFormat="1"/>
    <row r="2665" s="268" customFormat="1"/>
    <row r="2666" s="268" customFormat="1"/>
    <row r="2667" s="268" customFormat="1"/>
    <row r="2668" s="268" customFormat="1"/>
    <row r="2669" s="268" customFormat="1"/>
    <row r="2670" s="268" customFormat="1"/>
    <row r="2671" s="268" customFormat="1"/>
    <row r="2672" s="268" customFormat="1"/>
    <row r="2673" s="268" customFormat="1"/>
    <row r="2674" s="268" customFormat="1"/>
    <row r="2675" s="268" customFormat="1"/>
    <row r="2676" s="268" customFormat="1"/>
    <row r="2677" s="268" customFormat="1"/>
    <row r="2678" s="268" customFormat="1"/>
    <row r="2679" s="268" customFormat="1"/>
    <row r="2680" s="268" customFormat="1"/>
    <row r="2681" s="268" customFormat="1"/>
    <row r="2682" s="268" customFormat="1"/>
    <row r="2683" s="268" customFormat="1"/>
    <row r="2684" s="268" customFormat="1"/>
    <row r="2685" s="268" customFormat="1"/>
    <row r="2686" s="268" customFormat="1"/>
    <row r="2687" s="268" customFormat="1"/>
    <row r="2688" s="268" customFormat="1"/>
    <row r="2689" s="268" customFormat="1"/>
    <row r="2690" s="268" customFormat="1"/>
    <row r="2691" s="268" customFormat="1"/>
    <row r="2692" s="268" customFormat="1"/>
    <row r="2693" s="268" customFormat="1"/>
    <row r="2694" s="268" customFormat="1"/>
    <row r="2695" s="268" customFormat="1"/>
    <row r="2696" s="268" customFormat="1"/>
    <row r="2697" s="268" customFormat="1"/>
    <row r="2698" s="268" customFormat="1"/>
    <row r="2699" s="268" customFormat="1"/>
    <row r="2700" s="268" customFormat="1"/>
    <row r="2701" s="268" customFormat="1"/>
    <row r="2702" s="268" customFormat="1"/>
    <row r="2703" s="268" customFormat="1"/>
    <row r="2704" s="268" customFormat="1"/>
    <row r="2705" s="268" customFormat="1"/>
    <row r="2706" s="268" customFormat="1"/>
    <row r="2707" s="268" customFormat="1"/>
    <row r="2708" s="268" customFormat="1"/>
    <row r="2709" s="268" customFormat="1"/>
    <row r="2710" s="268" customFormat="1"/>
    <row r="2711" s="268" customFormat="1"/>
    <row r="2712" s="268" customFormat="1"/>
    <row r="2713" s="268" customFormat="1"/>
    <row r="2714" s="268" customFormat="1"/>
    <row r="2715" s="268" customFormat="1"/>
    <row r="2716" s="268" customFormat="1"/>
    <row r="2717" s="268" customFormat="1"/>
    <row r="2718" s="268" customFormat="1"/>
    <row r="2719" s="268" customFormat="1"/>
    <row r="2720" s="268" customFormat="1"/>
    <row r="2721" s="268" customFormat="1"/>
    <row r="2722" s="268" customFormat="1"/>
    <row r="2723" s="268" customFormat="1"/>
    <row r="2724" s="268" customFormat="1"/>
    <row r="2725" s="268" customFormat="1"/>
    <row r="2726" s="268" customFormat="1"/>
    <row r="2727" s="268" customFormat="1"/>
    <row r="2728" s="268" customFormat="1"/>
    <row r="2729" s="268" customFormat="1"/>
    <row r="2730" s="268" customFormat="1"/>
    <row r="2731" s="268" customFormat="1"/>
    <row r="2732" s="268" customFormat="1"/>
    <row r="2733" s="268" customFormat="1"/>
    <row r="2734" s="268" customFormat="1"/>
    <row r="2735" s="268" customFormat="1"/>
    <row r="2736" s="268" customFormat="1"/>
    <row r="2737" s="268" customFormat="1"/>
    <row r="2738" s="268" customFormat="1"/>
    <row r="2739" s="268" customFormat="1"/>
    <row r="2740" s="268" customFormat="1"/>
    <row r="2741" s="268" customFormat="1"/>
    <row r="2742" s="268" customFormat="1"/>
    <row r="2743" s="268" customFormat="1"/>
    <row r="2744" s="268" customFormat="1"/>
    <row r="2745" s="268" customFormat="1"/>
    <row r="2746" s="268" customFormat="1"/>
    <row r="2747" s="268" customFormat="1"/>
    <row r="2748" s="268" customFormat="1"/>
    <row r="2749" s="268" customFormat="1"/>
    <row r="2750" s="268" customFormat="1"/>
    <row r="2751" s="268" customFormat="1"/>
    <row r="2752" s="268" customFormat="1"/>
    <row r="2753" s="268" customFormat="1"/>
    <row r="2754" s="268" customFormat="1"/>
    <row r="2755" s="268" customFormat="1"/>
    <row r="2756" s="268" customFormat="1"/>
    <row r="2757" s="268" customFormat="1"/>
    <row r="2758" s="268" customFormat="1"/>
    <row r="2759" s="268" customFormat="1"/>
    <row r="2760" s="268" customFormat="1"/>
    <row r="2761" s="268" customFormat="1"/>
    <row r="2762" s="268" customFormat="1"/>
    <row r="2763" s="268" customFormat="1"/>
    <row r="2764" s="268" customFormat="1"/>
    <row r="2765" s="268" customFormat="1"/>
    <row r="2766" s="268" customFormat="1"/>
    <row r="2767" s="268" customFormat="1"/>
    <row r="2768" s="268" customFormat="1"/>
    <row r="2769" s="268" customFormat="1"/>
    <row r="2770" s="268" customFormat="1"/>
    <row r="2771" s="268" customFormat="1"/>
    <row r="2772" s="268" customFormat="1"/>
    <row r="2773" s="268" customFormat="1"/>
    <row r="2774" s="268" customFormat="1"/>
    <row r="2775" s="268" customFormat="1"/>
    <row r="2776" s="268" customFormat="1"/>
    <row r="2777" s="268" customFormat="1"/>
    <row r="2778" s="268" customFormat="1"/>
    <row r="2779" s="268" customFormat="1"/>
    <row r="2780" s="268" customFormat="1"/>
    <row r="2781" s="268" customFormat="1"/>
    <row r="2782" s="268" customFormat="1"/>
    <row r="2783" s="268" customFormat="1"/>
    <row r="2784" s="268" customFormat="1"/>
    <row r="2785" s="268" customFormat="1"/>
    <row r="2786" s="268" customFormat="1"/>
    <row r="2787" s="268" customFormat="1"/>
    <row r="2788" s="268" customFormat="1"/>
    <row r="2789" s="268" customFormat="1"/>
    <row r="2790" s="268" customFormat="1"/>
    <row r="2791" s="268" customFormat="1"/>
    <row r="2792" s="268" customFormat="1"/>
    <row r="2793" s="268" customFormat="1"/>
    <row r="2794" s="268" customFormat="1"/>
    <row r="2795" s="268" customFormat="1"/>
    <row r="2796" s="268" customFormat="1"/>
    <row r="2797" s="268" customFormat="1"/>
    <row r="2798" s="268" customFormat="1"/>
    <row r="2799" s="268" customFormat="1"/>
    <row r="2800" s="268" customFormat="1"/>
    <row r="2801" s="268" customFormat="1"/>
    <row r="2802" s="268" customFormat="1"/>
    <row r="2803" s="268" customFormat="1"/>
    <row r="2804" s="268" customFormat="1"/>
    <row r="2805" s="268" customFormat="1"/>
    <row r="2806" s="268" customFormat="1"/>
    <row r="2807" s="268" customFormat="1"/>
    <row r="2808" s="268" customFormat="1"/>
    <row r="2809" s="268" customFormat="1"/>
    <row r="2810" s="268" customFormat="1"/>
    <row r="2811" s="268" customFormat="1"/>
    <row r="2812" s="268" customFormat="1"/>
    <row r="2813" s="268" customFormat="1"/>
    <row r="2814" s="268" customFormat="1"/>
    <row r="2815" s="268" customFormat="1"/>
    <row r="2816" s="268" customFormat="1"/>
    <row r="2817" s="268" customFormat="1"/>
    <row r="2818" s="268" customFormat="1"/>
    <row r="2819" s="268" customFormat="1"/>
    <row r="2820" s="268" customFormat="1"/>
    <row r="2821" s="268" customFormat="1"/>
    <row r="2822" s="268" customFormat="1"/>
    <row r="2823" s="268" customFormat="1"/>
    <row r="2824" s="268" customFormat="1"/>
    <row r="2825" s="268" customFormat="1"/>
    <row r="2826" s="268" customFormat="1"/>
    <row r="2827" s="268" customFormat="1"/>
    <row r="2828" s="268" customFormat="1"/>
    <row r="2829" s="268" customFormat="1"/>
    <row r="2830" s="268" customFormat="1"/>
    <row r="2831" s="268" customFormat="1"/>
    <row r="2832" s="268" customFormat="1"/>
    <row r="2833" s="268" customFormat="1"/>
    <row r="2834" s="268" customFormat="1"/>
    <row r="2835" s="268" customFormat="1"/>
    <row r="2836" s="268" customFormat="1"/>
    <row r="2837" s="268" customFormat="1"/>
    <row r="2838" s="268" customFormat="1"/>
    <row r="2839" s="268" customFormat="1"/>
    <row r="2840" s="268" customFormat="1"/>
    <row r="2841" s="268" customFormat="1"/>
    <row r="2842" s="268" customFormat="1"/>
    <row r="2843" s="268" customFormat="1"/>
    <row r="2844" s="268" customFormat="1"/>
    <row r="2845" s="268" customFormat="1"/>
    <row r="2846" s="268" customFormat="1"/>
    <row r="2847" s="268" customFormat="1"/>
    <row r="2848" s="268" customFormat="1"/>
    <row r="2849" s="268" customFormat="1"/>
    <row r="2850" s="268" customFormat="1"/>
    <row r="2851" s="268" customFormat="1"/>
    <row r="2852" s="268" customFormat="1"/>
    <row r="2853" s="268" customFormat="1"/>
    <row r="2854" s="268" customFormat="1"/>
    <row r="2855" s="268" customFormat="1"/>
    <row r="2856" s="268" customFormat="1"/>
    <row r="2857" s="268" customFormat="1"/>
    <row r="2858" s="268" customFormat="1"/>
    <row r="2859" s="268" customFormat="1"/>
    <row r="2860" s="268" customFormat="1"/>
    <row r="2861" s="268" customFormat="1"/>
    <row r="2862" s="268" customFormat="1"/>
    <row r="2863" s="268" customFormat="1"/>
    <row r="2864" s="268" customFormat="1"/>
    <row r="2865" s="268" customFormat="1"/>
    <row r="2866" s="268" customFormat="1"/>
    <row r="2867" s="268" customFormat="1"/>
    <row r="2868" s="268" customFormat="1"/>
    <row r="2869" s="268" customFormat="1"/>
    <row r="2870" s="268" customFormat="1"/>
    <row r="2871" s="268" customFormat="1"/>
    <row r="2872" s="268" customFormat="1"/>
    <row r="2873" s="268" customFormat="1"/>
    <row r="2874" s="268" customFormat="1"/>
    <row r="2875" s="268" customFormat="1"/>
    <row r="2876" s="268" customFormat="1"/>
    <row r="2877" s="268" customFormat="1"/>
    <row r="2878" s="268" customFormat="1"/>
    <row r="2879" s="268" customFormat="1"/>
    <row r="2880" s="268" customFormat="1"/>
    <row r="2881" s="268" customFormat="1"/>
    <row r="2882" s="268" customFormat="1"/>
    <row r="2883" s="268" customFormat="1"/>
    <row r="2884" s="268" customFormat="1"/>
    <row r="2885" s="268" customFormat="1"/>
    <row r="2886" s="268" customFormat="1"/>
    <row r="2887" s="268" customFormat="1"/>
    <row r="2888" s="268" customFormat="1"/>
    <row r="2889" s="268" customFormat="1"/>
    <row r="2890" s="268" customFormat="1"/>
    <row r="2891" s="268" customFormat="1"/>
    <row r="2892" s="268" customFormat="1"/>
    <row r="2893" s="268" customFormat="1"/>
    <row r="2894" s="268" customFormat="1"/>
    <row r="2895" s="268" customFormat="1"/>
    <row r="2896" s="268" customFormat="1"/>
    <row r="2897" s="268" customFormat="1"/>
    <row r="2898" s="268" customFormat="1"/>
    <row r="2899" s="268" customFormat="1"/>
    <row r="2900" s="268" customFormat="1"/>
    <row r="2901" s="268" customFormat="1"/>
    <row r="2902" s="268" customFormat="1"/>
    <row r="2903" s="268" customFormat="1"/>
    <row r="2904" s="268" customFormat="1"/>
    <row r="2905" s="268" customFormat="1"/>
    <row r="2906" s="268" customFormat="1"/>
    <row r="2907" s="268" customFormat="1"/>
    <row r="2908" s="268" customFormat="1"/>
    <row r="2909" s="268" customFormat="1"/>
    <row r="2910" s="268" customFormat="1"/>
    <row r="2911" s="268" customFormat="1"/>
    <row r="2912" s="268" customFormat="1"/>
    <row r="2913" s="268" customFormat="1"/>
    <row r="2914" s="268" customFormat="1"/>
    <row r="2915" s="268" customFormat="1"/>
    <row r="2916" s="268" customFormat="1"/>
    <row r="2917" s="268" customFormat="1"/>
    <row r="2918" s="268" customFormat="1"/>
    <row r="2919" s="268" customFormat="1"/>
    <row r="2920" s="268" customFormat="1"/>
    <row r="2921" s="268" customFormat="1"/>
    <row r="2922" s="268" customFormat="1"/>
    <row r="2923" s="268" customFormat="1"/>
    <row r="2924" s="268" customFormat="1"/>
    <row r="2925" s="268" customFormat="1"/>
    <row r="2926" s="268" customFormat="1"/>
    <row r="2927" s="268" customFormat="1"/>
    <row r="2928" s="268" customFormat="1"/>
    <row r="2929" s="268" customFormat="1"/>
    <row r="2930" s="268" customFormat="1"/>
    <row r="2931" s="268" customFormat="1"/>
    <row r="2932" s="268" customFormat="1"/>
    <row r="2933" s="268" customFormat="1"/>
    <row r="2934" s="268" customFormat="1"/>
    <row r="2935" s="268" customFormat="1"/>
    <row r="2936" s="268" customFormat="1"/>
    <row r="2937" s="268" customFormat="1"/>
    <row r="2938" s="268" customFormat="1"/>
    <row r="2939" s="268" customFormat="1"/>
    <row r="2940" s="268" customFormat="1"/>
    <row r="2941" s="268" customFormat="1"/>
    <row r="2942" s="268" customFormat="1"/>
    <row r="2943" s="268" customFormat="1"/>
    <row r="2944" s="268" customFormat="1"/>
    <row r="2945" s="268" customFormat="1"/>
    <row r="2946" s="268" customFormat="1"/>
    <row r="2947" s="268" customFormat="1"/>
    <row r="2948" s="268" customFormat="1"/>
    <row r="2949" s="268" customFormat="1"/>
    <row r="2950" s="268" customFormat="1"/>
    <row r="2951" s="268" customFormat="1"/>
    <row r="2952" s="268" customFormat="1"/>
    <row r="2953" s="268" customFormat="1"/>
    <row r="2954" s="268" customFormat="1"/>
    <row r="2955" s="268" customFormat="1"/>
    <row r="2956" s="268" customFormat="1"/>
    <row r="2957" s="268" customFormat="1"/>
    <row r="2958" s="268" customFormat="1"/>
    <row r="2959" s="268" customFormat="1"/>
    <row r="2960" s="268" customFormat="1"/>
    <row r="2961" s="268" customFormat="1"/>
    <row r="2962" s="268" customFormat="1"/>
    <row r="2963" s="268" customFormat="1"/>
    <row r="2964" s="268" customFormat="1"/>
    <row r="2965" s="268" customFormat="1"/>
    <row r="2966" s="268" customFormat="1"/>
    <row r="2967" s="268" customFormat="1"/>
    <row r="2968" s="268" customFormat="1"/>
    <row r="2969" s="268" customFormat="1"/>
    <row r="2970" s="268" customFormat="1"/>
    <row r="2971" s="268" customFormat="1"/>
    <row r="2972" s="268" customFormat="1"/>
    <row r="2973" s="268" customFormat="1"/>
    <row r="2974" s="268" customFormat="1"/>
    <row r="2975" s="268" customFormat="1"/>
    <row r="2976" s="268" customFormat="1"/>
    <row r="2977" s="268" customFormat="1"/>
    <row r="2978" s="268" customFormat="1"/>
    <row r="2979" s="268" customFormat="1"/>
    <row r="2980" s="268" customFormat="1"/>
    <row r="2981" s="268" customFormat="1"/>
    <row r="2982" s="268" customFormat="1"/>
    <row r="2983" s="268" customFormat="1"/>
    <row r="2984" s="268" customFormat="1"/>
    <row r="2985" s="268" customFormat="1"/>
    <row r="2986" s="268" customFormat="1"/>
    <row r="2987" s="268" customFormat="1"/>
    <row r="2988" s="268" customFormat="1"/>
    <row r="2989" s="268" customFormat="1"/>
    <row r="2990" s="268" customFormat="1"/>
    <row r="2991" s="268" customFormat="1"/>
    <row r="2992" s="268" customFormat="1"/>
    <row r="2993" s="268" customFormat="1"/>
    <row r="2994" s="268" customFormat="1"/>
    <row r="2995" s="268" customFormat="1"/>
    <row r="2996" s="268" customFormat="1"/>
    <row r="2997" s="268" customFormat="1"/>
    <row r="2998" s="268" customFormat="1"/>
    <row r="2999" s="268" customFormat="1"/>
    <row r="3000" s="268" customFormat="1"/>
    <row r="3001" s="268" customFormat="1"/>
    <row r="3002" s="268" customFormat="1"/>
    <row r="3003" s="268" customFormat="1"/>
    <row r="3004" s="268" customFormat="1"/>
    <row r="3005" s="268" customFormat="1"/>
    <row r="3006" s="268" customFormat="1"/>
    <row r="3007" s="268" customFormat="1"/>
    <row r="3008" s="268" customFormat="1"/>
    <row r="3009" s="268" customFormat="1"/>
    <row r="3010" s="268" customFormat="1"/>
    <row r="3011" s="268" customFormat="1"/>
    <row r="3012" s="268" customFormat="1"/>
    <row r="3013" s="268" customFormat="1"/>
    <row r="3014" s="268" customFormat="1"/>
    <row r="3015" s="268" customFormat="1"/>
    <row r="3016" s="268" customFormat="1"/>
    <row r="3017" s="268" customFormat="1"/>
    <row r="3018" s="268" customFormat="1"/>
    <row r="3019" s="268" customFormat="1"/>
    <row r="3020" s="268" customFormat="1"/>
    <row r="3021" s="268" customFormat="1"/>
    <row r="3022" s="268" customFormat="1"/>
    <row r="3023" s="268" customFormat="1"/>
    <row r="3024" s="268" customFormat="1"/>
    <row r="3025" s="268" customFormat="1"/>
    <row r="3026" s="268" customFormat="1"/>
    <row r="3027" s="268" customFormat="1"/>
    <row r="3028" s="268" customFormat="1"/>
    <row r="3029" s="268" customFormat="1"/>
    <row r="3030" s="268" customFormat="1"/>
    <row r="3031" s="268" customFormat="1"/>
    <row r="3032" s="268" customFormat="1"/>
    <row r="3033" s="268" customFormat="1"/>
    <row r="3034" s="268" customFormat="1"/>
    <row r="3035" s="268" customFormat="1"/>
    <row r="3036" s="268" customFormat="1"/>
    <row r="3037" s="268" customFormat="1"/>
    <row r="3038" s="268" customFormat="1"/>
    <row r="3039" s="268" customFormat="1"/>
    <row r="3040" s="268" customFormat="1"/>
    <row r="3041" s="268" customFormat="1"/>
    <row r="3042" s="268" customFormat="1"/>
    <row r="3043" s="268" customFormat="1"/>
    <row r="3044" s="268" customFormat="1"/>
    <row r="3045" s="268" customFormat="1"/>
    <row r="3046" s="268" customFormat="1"/>
    <row r="3047" s="268" customFormat="1"/>
    <row r="3048" s="268" customFormat="1"/>
    <row r="3049" s="268" customFormat="1"/>
    <row r="3050" s="268" customFormat="1"/>
    <row r="3051" s="268" customFormat="1"/>
    <row r="3052" s="268" customFormat="1"/>
    <row r="3053" s="268" customFormat="1"/>
    <row r="3054" s="268" customFormat="1"/>
    <row r="3055" s="268" customFormat="1"/>
    <row r="3056" s="268" customFormat="1"/>
    <row r="3057" s="268" customFormat="1"/>
    <row r="3058" s="268" customFormat="1"/>
    <row r="3059" s="268" customFormat="1"/>
    <row r="3060" s="268" customFormat="1"/>
    <row r="3061" s="268" customFormat="1"/>
    <row r="3062" s="268" customFormat="1"/>
    <row r="3063" s="268" customFormat="1"/>
    <row r="3064" s="268" customFormat="1"/>
    <row r="3065" s="268" customFormat="1"/>
    <row r="3066" s="268" customFormat="1"/>
    <row r="3067" s="268" customFormat="1"/>
    <row r="3068" s="268" customFormat="1"/>
    <row r="3069" s="268" customFormat="1"/>
    <row r="3070" s="268" customFormat="1"/>
    <row r="3071" s="268" customFormat="1"/>
    <row r="3072" s="268" customFormat="1"/>
    <row r="3073" s="268" customFormat="1"/>
    <row r="3074" s="268" customFormat="1"/>
    <row r="3075" s="268" customFormat="1"/>
    <row r="3076" s="268" customFormat="1"/>
    <row r="3077" s="268" customFormat="1"/>
    <row r="3078" s="268" customFormat="1"/>
    <row r="3079" s="268" customFormat="1"/>
    <row r="3080" s="268" customFormat="1"/>
    <row r="3081" s="268" customFormat="1"/>
    <row r="3082" s="268" customFormat="1"/>
    <row r="3083" s="268" customFormat="1"/>
    <row r="3084" s="268" customFormat="1"/>
    <row r="3085" s="268" customFormat="1"/>
    <row r="3086" s="268" customFormat="1"/>
    <row r="3087" s="268" customFormat="1"/>
    <row r="3088" s="268" customFormat="1"/>
    <row r="3089" s="268" customFormat="1"/>
    <row r="3090" s="268" customFormat="1"/>
    <row r="3091" s="268" customFormat="1"/>
    <row r="3092" s="268" customFormat="1"/>
    <row r="3093" s="268" customFormat="1"/>
    <row r="3094" s="268" customFormat="1"/>
    <row r="3095" s="268" customFormat="1"/>
    <row r="3096" s="268" customFormat="1"/>
    <row r="3097" s="268" customFormat="1"/>
    <row r="3098" s="268" customFormat="1"/>
    <row r="3099" s="268" customFormat="1"/>
    <row r="3100" s="268" customFormat="1"/>
    <row r="3101" s="268" customFormat="1"/>
    <row r="3102" s="268" customFormat="1"/>
    <row r="3103" s="268" customFormat="1"/>
    <row r="3104" s="268" customFormat="1"/>
    <row r="3105" s="268" customFormat="1"/>
    <row r="3106" s="268" customFormat="1"/>
    <row r="3107" s="268" customFormat="1"/>
    <row r="3108" s="268" customFormat="1"/>
    <row r="3109" s="268" customFormat="1"/>
    <row r="3110" s="268" customFormat="1"/>
    <row r="3111" s="268" customFormat="1"/>
    <row r="3112" s="268" customFormat="1"/>
    <row r="3113" s="268" customFormat="1"/>
    <row r="3114" s="268" customFormat="1"/>
    <row r="3115" s="268" customFormat="1"/>
    <row r="3116" s="268" customFormat="1"/>
    <row r="3117" s="268" customFormat="1"/>
    <row r="3118" s="268" customFormat="1"/>
    <row r="3119" s="268" customFormat="1"/>
    <row r="3120" s="268" customFormat="1"/>
    <row r="3121" s="268" customFormat="1"/>
    <row r="3122" s="268" customFormat="1"/>
    <row r="3123" s="268" customFormat="1"/>
    <row r="3124" s="268" customFormat="1"/>
    <row r="3125" s="268" customFormat="1"/>
    <row r="3126" s="268" customFormat="1"/>
    <row r="3127" s="268" customFormat="1"/>
    <row r="3128" s="268" customFormat="1"/>
    <row r="3129" s="268" customFormat="1"/>
    <row r="3130" s="268" customFormat="1"/>
    <row r="3131" s="268" customFormat="1"/>
    <row r="3132" s="268" customFormat="1"/>
    <row r="3133" s="268" customFormat="1"/>
    <row r="3134" s="268" customFormat="1"/>
    <row r="3135" s="268" customFormat="1"/>
    <row r="3136" s="268" customFormat="1"/>
    <row r="3137" s="268" customFormat="1"/>
    <row r="3138" s="268" customFormat="1"/>
    <row r="3139" s="268" customFormat="1"/>
    <row r="3140" s="268" customFormat="1"/>
    <row r="3141" s="268" customFormat="1"/>
    <row r="3142" s="268" customFormat="1"/>
    <row r="3143" s="268" customFormat="1"/>
    <row r="3144" s="268" customFormat="1"/>
    <row r="3145" s="268" customFormat="1"/>
    <row r="3146" s="268" customFormat="1"/>
    <row r="3147" s="268" customFormat="1"/>
    <row r="3148" s="268" customFormat="1"/>
    <row r="3149" s="268" customFormat="1"/>
    <row r="3150" s="268" customFormat="1"/>
    <row r="3151" s="268" customFormat="1"/>
    <row r="3152" s="268" customFormat="1"/>
    <row r="3153" s="268" customFormat="1"/>
    <row r="3154" s="268" customFormat="1"/>
    <row r="3155" s="268" customFormat="1"/>
    <row r="3156" s="268" customFormat="1"/>
    <row r="3157" s="268" customFormat="1"/>
    <row r="3158" s="268" customFormat="1"/>
    <row r="3159" s="268" customFormat="1"/>
    <row r="3160" s="268" customFormat="1"/>
    <row r="3161" s="268" customFormat="1"/>
    <row r="3162" s="268" customFormat="1"/>
    <row r="3163" s="268" customFormat="1"/>
    <row r="3164" s="268" customFormat="1"/>
    <row r="3165" s="268" customFormat="1"/>
    <row r="3166" s="268" customFormat="1"/>
    <row r="3167" s="268" customFormat="1"/>
    <row r="3168" s="268" customFormat="1"/>
    <row r="3169" s="268" customFormat="1"/>
    <row r="3170" s="268" customFormat="1"/>
    <row r="3171" s="268" customFormat="1"/>
    <row r="3172" s="268" customFormat="1"/>
    <row r="3173" s="268" customFormat="1"/>
    <row r="3174" s="268" customFormat="1"/>
    <row r="3175" s="268" customFormat="1"/>
    <row r="3176" s="268" customFormat="1"/>
    <row r="3177" s="268" customFormat="1"/>
    <row r="3178" s="268" customFormat="1"/>
    <row r="3179" s="268" customFormat="1"/>
    <row r="3180" s="268" customFormat="1"/>
    <row r="3181" s="268" customFormat="1"/>
    <row r="3182" s="268" customFormat="1"/>
    <row r="3183" s="268" customFormat="1"/>
    <row r="3184" s="268" customFormat="1"/>
    <row r="3185" s="268" customFormat="1"/>
    <row r="3186" s="268" customFormat="1"/>
    <row r="3187" s="268" customFormat="1"/>
    <row r="3188" s="268" customFormat="1"/>
    <row r="3189" s="268" customFormat="1"/>
    <row r="3190" s="268" customFormat="1"/>
    <row r="3191" s="268" customFormat="1"/>
    <row r="3192" s="268" customFormat="1"/>
    <row r="3193" s="268" customFormat="1"/>
    <row r="3194" s="268" customFormat="1"/>
    <row r="3195" s="268" customFormat="1"/>
    <row r="3196" s="268" customFormat="1"/>
    <row r="3197" s="268" customFormat="1"/>
    <row r="3198" s="268" customFormat="1"/>
    <row r="3199" s="268" customFormat="1"/>
    <row r="3200" s="268" customFormat="1"/>
    <row r="3201" s="268" customFormat="1"/>
    <row r="3202" s="268" customFormat="1"/>
    <row r="3203" s="268" customFormat="1"/>
    <row r="3204" s="268" customFormat="1"/>
    <row r="3205" s="268" customFormat="1"/>
    <row r="3206" s="268" customFormat="1"/>
    <row r="3207" s="268" customFormat="1"/>
    <row r="3208" s="268" customFormat="1"/>
    <row r="3209" s="268" customFormat="1"/>
    <row r="3210" s="268" customFormat="1"/>
    <row r="3211" s="268" customFormat="1"/>
    <row r="3212" s="268" customFormat="1"/>
    <row r="3213" s="268" customFormat="1"/>
    <row r="3214" s="268" customFormat="1"/>
    <row r="3215" s="268" customFormat="1"/>
    <row r="3216" s="268" customFormat="1"/>
    <row r="3217" s="268" customFormat="1"/>
    <row r="3218" s="268" customFormat="1"/>
    <row r="3219" s="268" customFormat="1"/>
    <row r="3220" s="268" customFormat="1"/>
    <row r="3221" s="268" customFormat="1"/>
    <row r="3222" s="268" customFormat="1"/>
    <row r="3223" s="268" customFormat="1"/>
    <row r="3224" s="268" customFormat="1"/>
    <row r="3225" s="268" customFormat="1"/>
    <row r="3226" s="268" customFormat="1"/>
    <row r="3227" s="268" customFormat="1"/>
    <row r="3228" s="268" customFormat="1"/>
    <row r="3229" s="268" customFormat="1"/>
    <row r="3230" s="268" customFormat="1"/>
    <row r="3231" s="268" customFormat="1"/>
    <row r="3232" s="268" customFormat="1"/>
    <row r="3233" s="268" customFormat="1"/>
    <row r="3234" s="268" customFormat="1"/>
    <row r="3235" s="268" customFormat="1"/>
    <row r="3236" s="268" customFormat="1"/>
    <row r="3237" s="268" customFormat="1"/>
    <row r="3238" s="268" customFormat="1"/>
    <row r="3239" s="268" customFormat="1"/>
    <row r="3240" s="268" customFormat="1"/>
    <row r="3241" s="268" customFormat="1"/>
    <row r="3242" s="268" customFormat="1"/>
    <row r="3243" s="268" customFormat="1"/>
    <row r="3244" s="268" customFormat="1"/>
    <row r="3245" s="268" customFormat="1"/>
    <row r="3246" s="268" customFormat="1"/>
    <row r="3247" s="268" customFormat="1"/>
    <row r="3248" s="268" customFormat="1"/>
    <row r="3249" s="268" customFormat="1"/>
    <row r="3250" s="268" customFormat="1"/>
    <row r="3251" s="268" customFormat="1"/>
    <row r="3252" s="268" customFormat="1"/>
    <row r="3253" s="268" customFormat="1"/>
    <row r="3254" s="268" customFormat="1"/>
    <row r="3255" s="268" customFormat="1"/>
    <row r="3256" s="268" customFormat="1"/>
    <row r="3257" s="268" customFormat="1"/>
    <row r="3258" s="268" customFormat="1"/>
    <row r="3259" s="268" customFormat="1"/>
    <row r="3260" s="268" customFormat="1"/>
    <row r="3261" s="268" customFormat="1"/>
    <row r="3262" s="268" customFormat="1"/>
    <row r="3263" s="268" customFormat="1"/>
    <row r="3264" s="268" customFormat="1"/>
    <row r="3265" s="268" customFormat="1"/>
    <row r="3266" s="268" customFormat="1"/>
    <row r="3267" s="268" customFormat="1"/>
    <row r="3268" s="268" customFormat="1"/>
    <row r="3269" s="268" customFormat="1"/>
    <row r="3270" s="268" customFormat="1"/>
    <row r="3271" s="268" customFormat="1"/>
    <row r="3272" s="268" customFormat="1"/>
    <row r="3273" s="268" customFormat="1"/>
    <row r="3274" s="268" customFormat="1"/>
    <row r="3275" s="268" customFormat="1"/>
    <row r="3276" s="268" customFormat="1"/>
    <row r="3277" s="268" customFormat="1"/>
    <row r="3278" s="268" customFormat="1"/>
    <row r="3279" s="268" customFormat="1"/>
    <row r="3280" s="268" customFormat="1"/>
    <row r="3281" s="268" customFormat="1"/>
    <row r="3282" s="268" customFormat="1"/>
    <row r="3283" s="268" customFormat="1"/>
    <row r="3284" s="268" customFormat="1"/>
    <row r="3285" s="268" customFormat="1"/>
    <row r="3286" s="268" customFormat="1"/>
    <row r="3287" s="268" customFormat="1"/>
    <row r="3288" s="268" customFormat="1"/>
    <row r="3289" s="268" customFormat="1"/>
    <row r="3290" s="268" customFormat="1"/>
    <row r="3291" s="268" customFormat="1"/>
    <row r="3292" s="268" customFormat="1"/>
    <row r="3293" s="268" customFormat="1"/>
    <row r="3294" s="268" customFormat="1"/>
    <row r="3295" s="268" customFormat="1"/>
    <row r="3296" s="268" customFormat="1"/>
    <row r="3297" s="268" customFormat="1"/>
    <row r="3298" s="268" customFormat="1"/>
    <row r="3299" s="268" customFormat="1"/>
    <row r="3300" s="268" customFormat="1"/>
    <row r="3301" s="268" customFormat="1"/>
    <row r="3302" s="268" customFormat="1"/>
    <row r="3303" s="268" customFormat="1"/>
    <row r="3304" s="268" customFormat="1"/>
    <row r="3305" s="268" customFormat="1"/>
    <row r="3306" s="268" customFormat="1"/>
    <row r="3307" s="268" customFormat="1"/>
    <row r="3308" s="268" customFormat="1"/>
    <row r="3309" s="268" customFormat="1"/>
    <row r="3310" s="268" customFormat="1"/>
    <row r="3311" s="268" customFormat="1"/>
    <row r="3312" s="268" customFormat="1"/>
    <row r="3313" s="268" customFormat="1"/>
    <row r="3314" s="268" customFormat="1"/>
    <row r="3315" s="268" customFormat="1"/>
    <row r="3316" s="268" customFormat="1"/>
    <row r="3317" s="268" customFormat="1"/>
    <row r="3318" s="268" customFormat="1"/>
    <row r="3319" s="268" customFormat="1"/>
    <row r="3320" s="268" customFormat="1"/>
    <row r="3321" s="268" customFormat="1"/>
    <row r="3322" s="268" customFormat="1"/>
    <row r="3323" s="268" customFormat="1"/>
    <row r="3324" s="268" customFormat="1"/>
    <row r="3325" s="268" customFormat="1"/>
    <row r="3326" s="268" customFormat="1"/>
    <row r="3327" s="268" customFormat="1"/>
    <row r="3328" s="268" customFormat="1"/>
    <row r="3329" s="268" customFormat="1"/>
    <row r="3330" s="268" customFormat="1"/>
    <row r="3331" s="268" customFormat="1"/>
    <row r="3332" s="268" customFormat="1"/>
    <row r="3333" s="268" customFormat="1"/>
    <row r="3334" s="268" customFormat="1"/>
    <row r="3335" s="268" customFormat="1"/>
    <row r="3336" s="268" customFormat="1"/>
    <row r="3337" s="268" customFormat="1"/>
    <row r="3338" s="268" customFormat="1"/>
    <row r="3339" s="268" customFormat="1"/>
    <row r="3340" s="268" customFormat="1"/>
    <row r="3341" s="268" customFormat="1"/>
    <row r="3342" s="268" customFormat="1"/>
    <row r="3343" s="268" customFormat="1"/>
    <row r="3344" s="268" customFormat="1"/>
    <row r="3345" s="268" customFormat="1"/>
    <row r="3346" s="268" customFormat="1"/>
    <row r="3347" s="268" customFormat="1"/>
    <row r="3348" s="268" customFormat="1"/>
    <row r="3349" s="268" customFormat="1"/>
    <row r="3350" s="268" customFormat="1"/>
    <row r="3351" s="268" customFormat="1"/>
    <row r="3352" s="268" customFormat="1"/>
    <row r="3353" s="268" customFormat="1"/>
    <row r="3354" s="268" customFormat="1"/>
    <row r="3355" s="268" customFormat="1"/>
    <row r="3356" s="268" customFormat="1"/>
    <row r="3357" s="268" customFormat="1"/>
    <row r="3358" s="268" customFormat="1"/>
    <row r="3359" s="268" customFormat="1"/>
    <row r="3360" s="268" customFormat="1"/>
    <row r="3361" s="268" customFormat="1"/>
    <row r="3362" s="268" customFormat="1"/>
    <row r="3363" s="268" customFormat="1"/>
    <row r="3364" s="268" customFormat="1"/>
    <row r="3365" s="268" customFormat="1"/>
    <row r="3366" s="268" customFormat="1"/>
    <row r="3367" s="268" customFormat="1"/>
    <row r="3368" s="268" customFormat="1"/>
    <row r="3369" s="268" customFormat="1"/>
    <row r="3370" s="268" customFormat="1"/>
    <row r="3371" s="268" customFormat="1"/>
    <row r="3372" s="268" customFormat="1"/>
    <row r="3373" s="268" customFormat="1"/>
    <row r="3374" s="268" customFormat="1"/>
    <row r="3375" s="268" customFormat="1"/>
    <row r="3376" s="268" customFormat="1"/>
    <row r="3377" s="268" customFormat="1"/>
    <row r="3378" s="268" customFormat="1"/>
    <row r="3379" s="268" customFormat="1"/>
    <row r="3380" s="268" customFormat="1"/>
    <row r="3381" s="268" customFormat="1"/>
    <row r="3382" s="268" customFormat="1"/>
    <row r="3383" s="268" customFormat="1"/>
    <row r="3384" s="268" customFormat="1"/>
    <row r="3385" s="268" customFormat="1"/>
    <row r="3386" s="268" customFormat="1"/>
    <row r="3387" s="268" customFormat="1"/>
    <row r="3388" s="268" customFormat="1"/>
    <row r="3389" s="268" customFormat="1"/>
    <row r="3390" s="268" customFormat="1"/>
    <row r="3391" s="268" customFormat="1"/>
    <row r="3392" s="268" customFormat="1"/>
    <row r="3393" s="268" customFormat="1"/>
    <row r="3394" s="268" customFormat="1"/>
    <row r="3395" s="268" customFormat="1"/>
    <row r="3396" s="268" customFormat="1"/>
    <row r="3397" s="268" customFormat="1"/>
    <row r="3398" s="268" customFormat="1"/>
    <row r="3399" s="268" customFormat="1"/>
    <row r="3400" s="268" customFormat="1"/>
    <row r="3401" s="268" customFormat="1"/>
    <row r="3402" s="268" customFormat="1"/>
    <row r="3403" s="268" customFormat="1"/>
    <row r="3404" s="268" customFormat="1"/>
    <row r="3405" s="268" customFormat="1"/>
    <row r="3406" s="268" customFormat="1"/>
    <row r="3407" s="268" customFormat="1"/>
    <row r="3408" s="268" customFormat="1"/>
    <row r="3409" s="268" customFormat="1"/>
    <row r="3410" s="268" customFormat="1"/>
    <row r="3411" s="268" customFormat="1"/>
    <row r="3412" s="268" customFormat="1"/>
    <row r="3413" s="268" customFormat="1"/>
    <row r="3414" s="268" customFormat="1"/>
    <row r="3415" s="268" customFormat="1"/>
    <row r="3416" s="268" customFormat="1"/>
    <row r="3417" s="268" customFormat="1"/>
    <row r="3418" s="268" customFormat="1"/>
    <row r="3419" s="268" customFormat="1"/>
    <row r="3420" s="268" customFormat="1"/>
    <row r="3421" s="268" customFormat="1"/>
    <row r="3422" s="268" customFormat="1"/>
    <row r="3423" s="268" customFormat="1"/>
    <row r="3424" s="268" customFormat="1"/>
    <row r="3425" s="268" customFormat="1"/>
    <row r="3426" s="268" customFormat="1"/>
    <row r="3427" s="268" customFormat="1"/>
    <row r="3428" s="268" customFormat="1"/>
    <row r="3429" s="268" customFormat="1"/>
    <row r="3430" s="268" customFormat="1"/>
    <row r="3431" s="268" customFormat="1"/>
    <row r="3432" s="268" customFormat="1"/>
    <row r="3433" s="268" customFormat="1"/>
    <row r="3434" s="268" customFormat="1"/>
    <row r="3435" s="268" customFormat="1"/>
    <row r="3436" s="268" customFormat="1"/>
    <row r="3437" s="268" customFormat="1"/>
    <row r="3438" s="268" customFormat="1"/>
    <row r="3439" s="268" customFormat="1"/>
    <row r="3440" s="268" customFormat="1"/>
    <row r="3441" s="268" customFormat="1"/>
    <row r="3442" s="268" customFormat="1"/>
    <row r="3443" s="268" customFormat="1"/>
    <row r="3444" s="268" customFormat="1"/>
    <row r="3445" s="268" customFormat="1"/>
    <row r="3446" s="268" customFormat="1"/>
    <row r="3447" s="268" customFormat="1"/>
    <row r="3448" s="268" customFormat="1"/>
    <row r="3449" s="268" customFormat="1"/>
    <row r="3450" s="268" customFormat="1"/>
    <row r="3451" s="268" customFormat="1"/>
    <row r="3452" s="268" customFormat="1"/>
    <row r="3453" s="268" customFormat="1"/>
    <row r="3454" s="268" customFormat="1"/>
    <row r="3455" s="268" customFormat="1"/>
    <row r="3456" s="268" customFormat="1"/>
    <row r="3457" s="268" customFormat="1"/>
    <row r="3458" s="268" customFormat="1"/>
    <row r="3459" s="268" customFormat="1"/>
    <row r="3460" s="268" customFormat="1"/>
    <row r="3461" s="268" customFormat="1"/>
    <row r="3462" s="268" customFormat="1"/>
    <row r="3463" s="268" customFormat="1"/>
    <row r="3464" s="268" customFormat="1"/>
    <row r="3465" s="268" customFormat="1"/>
    <row r="3466" s="268" customFormat="1"/>
    <row r="3467" s="268" customFormat="1"/>
    <row r="3468" s="268" customFormat="1"/>
    <row r="3469" s="268" customFormat="1"/>
    <row r="3470" s="268" customFormat="1"/>
    <row r="3471" s="268" customFormat="1"/>
    <row r="3472" s="268" customFormat="1"/>
    <row r="3473" s="268" customFormat="1"/>
    <row r="3474" s="268" customFormat="1"/>
    <row r="3475" s="268" customFormat="1"/>
    <row r="3476" s="268" customFormat="1"/>
    <row r="3477" s="268" customFormat="1"/>
    <row r="3478" s="268" customFormat="1"/>
    <row r="3479" s="268" customFormat="1"/>
    <row r="3480" s="268" customFormat="1"/>
    <row r="3481" s="268" customFormat="1"/>
    <row r="3482" s="268" customFormat="1"/>
    <row r="3483" s="268" customFormat="1"/>
    <row r="3484" s="268" customFormat="1"/>
    <row r="3485" s="268" customFormat="1"/>
    <row r="3486" s="268" customFormat="1"/>
    <row r="3487" s="268" customFormat="1"/>
    <row r="3488" s="268" customFormat="1"/>
    <row r="3489" s="268" customFormat="1"/>
    <row r="3490" s="268" customFormat="1"/>
    <row r="3491" s="268" customFormat="1"/>
    <row r="3492" s="268" customFormat="1"/>
    <row r="3493" s="268" customFormat="1"/>
    <row r="3494" s="268" customFormat="1"/>
    <row r="3495" s="268" customFormat="1"/>
    <row r="3496" s="268" customFormat="1"/>
    <row r="3497" s="268" customFormat="1"/>
    <row r="3498" s="268" customFormat="1"/>
    <row r="3499" s="268" customFormat="1"/>
    <row r="3500" s="268" customFormat="1"/>
    <row r="3501" s="268" customFormat="1"/>
    <row r="3502" s="268" customFormat="1"/>
    <row r="3503" s="268" customFormat="1"/>
    <row r="3504" s="268" customFormat="1"/>
    <row r="3505" s="268" customFormat="1"/>
    <row r="3506" s="268" customFormat="1"/>
    <row r="3507" s="268" customFormat="1"/>
    <row r="3508" s="268" customFormat="1"/>
    <row r="3509" s="268" customFormat="1"/>
    <row r="3510" s="268" customFormat="1"/>
    <row r="3511" s="268" customFormat="1"/>
    <row r="3512" s="268" customFormat="1"/>
    <row r="3513" s="268" customFormat="1"/>
    <row r="3514" s="268" customFormat="1"/>
    <row r="3515" s="268" customFormat="1"/>
    <row r="3516" s="268" customFormat="1"/>
    <row r="3517" s="268" customFormat="1"/>
    <row r="3518" s="268" customFormat="1"/>
    <row r="3519" s="268" customFormat="1"/>
    <row r="3520" s="268" customFormat="1"/>
    <row r="3521" s="268" customFormat="1"/>
    <row r="3522" s="268" customFormat="1"/>
    <row r="3523" s="268" customFormat="1"/>
    <row r="3524" s="268" customFormat="1"/>
    <row r="3525" s="268" customFormat="1"/>
    <row r="3526" s="268" customFormat="1"/>
    <row r="3527" s="268" customFormat="1"/>
    <row r="3528" s="268" customFormat="1"/>
    <row r="3529" s="268" customFormat="1"/>
    <row r="3530" s="268" customFormat="1"/>
    <row r="3531" s="268" customFormat="1"/>
    <row r="3532" s="268" customFormat="1"/>
    <row r="3533" s="268" customFormat="1"/>
    <row r="3534" s="268" customFormat="1"/>
    <row r="3535" s="268" customFormat="1"/>
    <row r="3536" s="268" customFormat="1"/>
    <row r="3537" s="268" customFormat="1"/>
    <row r="3538" s="268" customFormat="1"/>
    <row r="3539" s="268" customFormat="1"/>
    <row r="3540" s="268" customFormat="1"/>
    <row r="3541" s="268" customFormat="1"/>
    <row r="3542" s="268" customFormat="1"/>
    <row r="3543" s="268" customFormat="1"/>
    <row r="3544" s="268" customFormat="1"/>
    <row r="3545" s="268" customFormat="1"/>
    <row r="3546" s="268" customFormat="1"/>
    <row r="3547" s="268" customFormat="1"/>
    <row r="3548" s="268" customFormat="1"/>
    <row r="3549" s="268" customFormat="1"/>
    <row r="3550" s="268" customFormat="1"/>
    <row r="3551" s="268" customFormat="1"/>
    <row r="3552" s="268" customFormat="1"/>
    <row r="3553" s="268" customFormat="1"/>
    <row r="3554" s="268" customFormat="1"/>
    <row r="3555" s="268" customFormat="1"/>
    <row r="3556" s="268" customFormat="1"/>
    <row r="3557" s="268" customFormat="1"/>
    <row r="3558" s="268" customFormat="1"/>
    <row r="3559" s="268" customFormat="1"/>
    <row r="3560" s="268" customFormat="1"/>
    <row r="3561" s="268" customFormat="1"/>
    <row r="3562" s="268" customFormat="1"/>
    <row r="3563" s="268" customFormat="1"/>
    <row r="3564" s="268" customFormat="1"/>
    <row r="3565" s="268" customFormat="1"/>
    <row r="3566" s="268" customFormat="1"/>
    <row r="3567" s="268" customFormat="1"/>
    <row r="3568" s="268" customFormat="1"/>
    <row r="3569" s="268" customFormat="1"/>
    <row r="3570" s="268" customFormat="1"/>
    <row r="3571" s="268" customFormat="1"/>
    <row r="3572" s="268" customFormat="1"/>
    <row r="3573" s="268" customFormat="1"/>
    <row r="3574" s="268" customFormat="1"/>
    <row r="3575" s="268" customFormat="1"/>
    <row r="3576" s="268" customFormat="1"/>
    <row r="3577" s="268" customFormat="1"/>
    <row r="3578" s="268" customFormat="1"/>
    <row r="3579" s="268" customFormat="1"/>
    <row r="3580" s="268" customFormat="1"/>
    <row r="3581" s="268" customFormat="1"/>
    <row r="3582" s="268" customFormat="1"/>
    <row r="3583" s="268" customFormat="1"/>
    <row r="3584" s="268" customFormat="1"/>
    <row r="3585" s="268" customFormat="1"/>
    <row r="3586" s="268" customFormat="1"/>
    <row r="3587" s="268" customFormat="1"/>
    <row r="3588" s="268" customFormat="1"/>
    <row r="3589" s="268" customFormat="1"/>
    <row r="3590" s="268" customFormat="1"/>
    <row r="3591" s="268" customFormat="1"/>
    <row r="3592" s="268" customFormat="1"/>
    <row r="3593" s="268" customFormat="1"/>
    <row r="3594" s="268" customFormat="1"/>
    <row r="3595" s="268" customFormat="1"/>
    <row r="3596" s="268" customFormat="1"/>
    <row r="3597" s="268" customFormat="1"/>
    <row r="3598" s="268" customFormat="1"/>
    <row r="3599" s="268" customFormat="1"/>
    <row r="3600" s="268" customFormat="1"/>
    <row r="3601" s="268" customFormat="1"/>
    <row r="3602" s="268" customFormat="1"/>
    <row r="3603" s="268" customFormat="1"/>
    <row r="3604" s="268" customFormat="1"/>
    <row r="3605" s="268" customFormat="1"/>
    <row r="3606" s="268" customFormat="1"/>
    <row r="3607" s="268" customFormat="1"/>
    <row r="3608" s="268" customFormat="1"/>
    <row r="3609" s="268" customFormat="1"/>
    <row r="3610" s="268" customFormat="1"/>
    <row r="3611" s="268" customFormat="1"/>
    <row r="3612" s="268" customFormat="1"/>
    <row r="3613" s="268" customFormat="1"/>
    <row r="3614" s="268" customFormat="1"/>
    <row r="3615" s="268" customFormat="1"/>
    <row r="3616" s="268" customFormat="1"/>
    <row r="3617" s="268" customFormat="1"/>
    <row r="3618" s="268" customFormat="1"/>
    <row r="3619" s="268" customFormat="1"/>
    <row r="3620" s="268" customFormat="1"/>
    <row r="3621" s="268" customFormat="1"/>
    <row r="3622" s="268" customFormat="1"/>
    <row r="3623" s="268" customFormat="1"/>
    <row r="3624" s="268" customFormat="1"/>
    <row r="3625" s="268" customFormat="1"/>
    <row r="3626" s="268" customFormat="1"/>
    <row r="3627" s="268" customFormat="1"/>
    <row r="3628" s="268" customFormat="1"/>
    <row r="3629" s="268" customFormat="1"/>
    <row r="3630" s="268" customFormat="1"/>
    <row r="3631" s="268" customFormat="1"/>
    <row r="3632" s="268" customFormat="1"/>
    <row r="3633" s="268" customFormat="1"/>
    <row r="3634" s="268" customFormat="1"/>
    <row r="3635" s="268" customFormat="1"/>
    <row r="3636" s="268" customFormat="1"/>
    <row r="3637" s="268" customFormat="1"/>
    <row r="3638" s="268" customFormat="1"/>
    <row r="3639" s="268" customFormat="1"/>
    <row r="3640" s="268" customFormat="1"/>
    <row r="3641" s="268" customFormat="1"/>
    <row r="3642" s="268" customFormat="1"/>
    <row r="3643" s="268" customFormat="1"/>
    <row r="3644" s="268" customFormat="1"/>
    <row r="3645" s="268" customFormat="1"/>
    <row r="3646" s="268" customFormat="1"/>
    <row r="3647" s="268" customFormat="1"/>
    <row r="3648" s="268" customFormat="1"/>
    <row r="3649" s="268" customFormat="1"/>
    <row r="3650" s="268" customFormat="1"/>
    <row r="3651" s="268" customFormat="1"/>
    <row r="3652" s="268" customFormat="1"/>
    <row r="3653" s="268" customFormat="1"/>
    <row r="3654" s="268" customFormat="1"/>
    <row r="3655" s="268" customFormat="1"/>
    <row r="3656" s="268" customFormat="1"/>
    <row r="3657" s="268" customFormat="1"/>
    <row r="3658" s="268" customFormat="1"/>
    <row r="3659" s="268" customFormat="1"/>
    <row r="3660" s="268" customFormat="1"/>
    <row r="3661" s="268" customFormat="1"/>
    <row r="3662" s="268" customFormat="1"/>
    <row r="3663" s="268" customFormat="1"/>
    <row r="3664" s="268" customFormat="1"/>
    <row r="3665" s="268" customFormat="1"/>
    <row r="3666" s="268" customFormat="1"/>
    <row r="3667" s="268" customFormat="1"/>
    <row r="3668" s="268" customFormat="1"/>
    <row r="3669" s="268" customFormat="1"/>
    <row r="3670" s="268" customFormat="1"/>
    <row r="3671" s="268" customFormat="1"/>
    <row r="3672" s="268" customFormat="1"/>
    <row r="3673" s="268" customFormat="1"/>
    <row r="3674" s="268" customFormat="1"/>
    <row r="3675" s="268" customFormat="1"/>
    <row r="3676" s="268" customFormat="1"/>
    <row r="3677" s="268" customFormat="1"/>
    <row r="3678" s="268" customFormat="1"/>
    <row r="3679" s="268" customFormat="1"/>
    <row r="3680" s="268" customFormat="1"/>
    <row r="3681" s="268" customFormat="1"/>
    <row r="3682" s="268" customFormat="1"/>
    <row r="3683" s="268" customFormat="1"/>
    <row r="3684" s="268" customFormat="1"/>
    <row r="3685" s="268" customFormat="1"/>
    <row r="3686" s="268" customFormat="1"/>
    <row r="3687" s="268" customFormat="1"/>
    <row r="3688" s="268" customFormat="1"/>
    <row r="3689" s="268" customFormat="1"/>
    <row r="3690" s="268" customFormat="1"/>
    <row r="3691" s="268" customFormat="1"/>
    <row r="3692" s="268" customFormat="1"/>
    <row r="3693" s="268" customFormat="1"/>
    <row r="3694" s="268" customFormat="1"/>
    <row r="3695" s="268" customFormat="1"/>
    <row r="3696" s="268" customFormat="1"/>
    <row r="3697" s="268" customFormat="1"/>
    <row r="3698" s="268" customFormat="1"/>
    <row r="3699" s="268" customFormat="1"/>
    <row r="3700" s="268" customFormat="1"/>
    <row r="3701" s="268" customFormat="1"/>
    <row r="3702" s="268" customFormat="1"/>
    <row r="3703" s="268" customFormat="1"/>
    <row r="3704" s="268" customFormat="1"/>
    <row r="3705" s="268" customFormat="1"/>
    <row r="3706" s="268" customFormat="1"/>
    <row r="3707" s="268" customFormat="1"/>
    <row r="3708" s="268" customFormat="1"/>
    <row r="3709" s="268" customFormat="1"/>
    <row r="3710" s="268" customFormat="1"/>
    <row r="3711" s="268" customFormat="1"/>
    <row r="3712" s="268" customFormat="1"/>
    <row r="3713" s="268" customFormat="1"/>
    <row r="3714" s="268" customFormat="1"/>
    <row r="3715" s="268" customFormat="1"/>
    <row r="3716" s="268" customFormat="1"/>
    <row r="3717" s="268" customFormat="1"/>
    <row r="3718" s="268" customFormat="1"/>
    <row r="3719" s="268" customFormat="1"/>
    <row r="3720" s="268" customFormat="1"/>
    <row r="3721" s="268" customFormat="1"/>
    <row r="3722" s="268" customFormat="1"/>
    <row r="3723" s="268" customFormat="1"/>
    <row r="3724" s="268" customFormat="1"/>
    <row r="3725" s="268" customFormat="1"/>
    <row r="3726" s="268" customFormat="1"/>
    <row r="3727" s="268" customFormat="1"/>
    <row r="3728" s="268" customFormat="1"/>
    <row r="3729" s="268" customFormat="1"/>
    <row r="3730" s="268" customFormat="1"/>
    <row r="3731" s="268" customFormat="1"/>
    <row r="3732" s="268" customFormat="1"/>
    <row r="3733" s="268" customFormat="1"/>
    <row r="3734" s="268" customFormat="1"/>
    <row r="3735" s="268" customFormat="1"/>
    <row r="3736" s="268" customFormat="1"/>
    <row r="3737" s="268" customFormat="1"/>
    <row r="3738" s="268" customFormat="1"/>
    <row r="3739" s="268" customFormat="1"/>
    <row r="3740" s="268" customFormat="1"/>
    <row r="3741" s="268" customFormat="1"/>
    <row r="3742" s="268" customFormat="1"/>
    <row r="3743" s="268" customFormat="1"/>
    <row r="3744" s="268" customFormat="1"/>
    <row r="3745" s="268" customFormat="1"/>
    <row r="3746" s="268" customFormat="1"/>
    <row r="3747" s="268" customFormat="1"/>
    <row r="3748" s="268" customFormat="1"/>
    <row r="3749" s="268" customFormat="1"/>
    <row r="3750" s="268" customFormat="1"/>
    <row r="3751" s="268" customFormat="1"/>
    <row r="3752" s="268" customFormat="1"/>
    <row r="3753" s="268" customFormat="1"/>
    <row r="3754" s="268" customFormat="1"/>
    <row r="3755" s="268" customFormat="1"/>
    <row r="3756" s="268" customFormat="1"/>
    <row r="3757" s="268" customFormat="1"/>
    <row r="3758" s="268" customFormat="1"/>
    <row r="3759" s="268" customFormat="1"/>
    <row r="3760" s="268" customFormat="1"/>
    <row r="3761" s="268" customFormat="1"/>
    <row r="3762" s="268" customFormat="1"/>
    <row r="3763" s="268" customFormat="1"/>
    <row r="3764" s="268" customFormat="1"/>
    <row r="3765" s="268" customFormat="1"/>
    <row r="3766" s="268" customFormat="1"/>
    <row r="3767" s="268" customFormat="1"/>
    <row r="3768" s="268" customFormat="1"/>
    <row r="3769" s="268" customFormat="1"/>
    <row r="3770" s="268" customFormat="1"/>
    <row r="3771" s="268" customFormat="1"/>
    <row r="3772" s="268" customFormat="1"/>
    <row r="3773" s="268" customFormat="1"/>
    <row r="3774" s="268" customFormat="1"/>
    <row r="3775" s="268" customFormat="1"/>
    <row r="3776" s="268" customFormat="1"/>
    <row r="3777" s="268" customFormat="1"/>
    <row r="3778" s="268" customFormat="1"/>
    <row r="3779" s="268" customFormat="1"/>
    <row r="3780" s="268" customFormat="1"/>
    <row r="3781" s="268" customFormat="1"/>
    <row r="3782" s="268" customFormat="1"/>
    <row r="3783" s="268" customFormat="1"/>
    <row r="3784" s="268" customFormat="1"/>
    <row r="3785" s="268" customFormat="1"/>
    <row r="3786" s="268" customFormat="1"/>
    <row r="3787" s="268" customFormat="1"/>
    <row r="3788" s="268" customFormat="1"/>
    <row r="3789" s="268" customFormat="1"/>
    <row r="3790" s="268" customFormat="1"/>
    <row r="3791" s="268" customFormat="1"/>
    <row r="3792" s="268" customFormat="1"/>
    <row r="3793" s="268" customFormat="1"/>
    <row r="3794" s="268" customFormat="1"/>
    <row r="3795" s="268" customFormat="1"/>
    <row r="3796" s="268" customFormat="1"/>
    <row r="3797" s="268" customFormat="1"/>
    <row r="3798" s="268" customFormat="1"/>
    <row r="3799" s="268" customFormat="1"/>
    <row r="3800" s="268" customFormat="1"/>
    <row r="3801" s="268" customFormat="1"/>
    <row r="3802" s="268" customFormat="1"/>
    <row r="3803" s="268" customFormat="1"/>
    <row r="3804" s="268" customFormat="1"/>
    <row r="3805" s="268" customFormat="1"/>
    <row r="3806" s="268" customFormat="1"/>
    <row r="3807" s="268" customFormat="1"/>
    <row r="3808" s="268" customFormat="1"/>
    <row r="3809" s="268" customFormat="1"/>
    <row r="3810" s="268" customFormat="1"/>
    <row r="3811" s="268" customFormat="1"/>
    <row r="3812" s="268" customFormat="1"/>
    <row r="3813" s="268" customFormat="1"/>
    <row r="3814" s="268" customFormat="1"/>
    <row r="3815" s="268" customFormat="1"/>
    <row r="3816" s="268" customFormat="1"/>
    <row r="3817" s="268" customFormat="1"/>
    <row r="3818" s="268" customFormat="1"/>
    <row r="3819" s="268" customFormat="1"/>
    <row r="3820" s="268" customFormat="1"/>
    <row r="3821" s="268" customFormat="1"/>
    <row r="3822" s="268" customFormat="1"/>
    <row r="3823" s="268" customFormat="1"/>
    <row r="3824" s="268" customFormat="1"/>
    <row r="3825" s="268" customFormat="1"/>
    <row r="3826" s="268" customFormat="1"/>
    <row r="3827" s="268" customFormat="1"/>
    <row r="3828" s="268" customFormat="1"/>
    <row r="3829" s="268" customFormat="1"/>
    <row r="3830" s="268" customFormat="1"/>
    <row r="3831" s="268" customFormat="1"/>
    <row r="3832" s="268" customFormat="1"/>
    <row r="3833" s="268" customFormat="1"/>
    <row r="3834" s="268" customFormat="1"/>
    <row r="3835" s="268" customFormat="1"/>
    <row r="3836" s="268" customFormat="1"/>
    <row r="3837" s="268" customFormat="1"/>
    <row r="3838" s="268" customFormat="1"/>
    <row r="3839" s="268" customFormat="1"/>
    <row r="3840" s="268" customFormat="1"/>
    <row r="3841" s="268" customFormat="1"/>
    <row r="3842" s="268" customFormat="1"/>
    <row r="3843" s="268" customFormat="1"/>
    <row r="3844" s="268" customFormat="1"/>
    <row r="3845" s="268" customFormat="1"/>
    <row r="3846" s="268" customFormat="1"/>
    <row r="3847" s="268" customFormat="1"/>
    <row r="3848" s="268" customFormat="1"/>
    <row r="3849" s="268" customFormat="1"/>
    <row r="3850" s="268" customFormat="1"/>
    <row r="3851" s="268" customFormat="1"/>
    <row r="3852" s="268" customFormat="1"/>
    <row r="3853" s="268" customFormat="1"/>
    <row r="3854" s="268" customFormat="1"/>
    <row r="3855" s="268" customFormat="1"/>
    <row r="3856" s="268" customFormat="1"/>
    <row r="3857" s="268" customFormat="1"/>
    <row r="3858" s="268" customFormat="1"/>
    <row r="3859" s="268" customFormat="1"/>
    <row r="3860" s="268" customFormat="1"/>
    <row r="3861" s="268" customFormat="1"/>
    <row r="3862" s="268" customFormat="1"/>
    <row r="3863" s="268" customFormat="1"/>
    <row r="3864" s="268" customFormat="1"/>
    <row r="3865" s="268" customFormat="1"/>
    <row r="3866" s="268" customFormat="1"/>
    <row r="3867" s="268" customFormat="1"/>
    <row r="3868" s="268" customFormat="1"/>
    <row r="3869" s="268" customFormat="1"/>
    <row r="3870" s="268" customFormat="1"/>
    <row r="3871" s="268" customFormat="1"/>
    <row r="3872" s="268" customFormat="1"/>
    <row r="3873" s="268" customFormat="1"/>
    <row r="3874" s="268" customFormat="1"/>
    <row r="3875" s="268" customFormat="1"/>
    <row r="3876" s="268" customFormat="1"/>
    <row r="3877" s="268" customFormat="1"/>
    <row r="3878" s="268" customFormat="1"/>
    <row r="3879" s="268" customFormat="1"/>
    <row r="3880" s="268" customFormat="1"/>
    <row r="3881" s="268" customFormat="1"/>
    <row r="3882" s="268" customFormat="1"/>
    <row r="3883" s="268" customFormat="1"/>
    <row r="3884" s="268" customFormat="1"/>
    <row r="3885" s="268" customFormat="1"/>
    <row r="3886" s="268" customFormat="1"/>
    <row r="3887" s="268" customFormat="1"/>
    <row r="3888" s="268" customFormat="1"/>
    <row r="3889" s="268" customFormat="1"/>
    <row r="3890" s="268" customFormat="1"/>
    <row r="3891" s="268" customFormat="1"/>
    <row r="3892" s="268" customFormat="1"/>
    <row r="3893" s="268" customFormat="1"/>
    <row r="3894" s="268" customFormat="1"/>
    <row r="3895" s="268" customFormat="1"/>
    <row r="3896" s="268" customFormat="1"/>
    <row r="3897" s="268" customFormat="1"/>
    <row r="3898" s="268" customFormat="1"/>
    <row r="3899" s="268" customFormat="1"/>
    <row r="3900" s="268" customFormat="1"/>
    <row r="3901" s="268" customFormat="1"/>
    <row r="3902" s="268" customFormat="1"/>
    <row r="3903" s="268" customFormat="1"/>
    <row r="3904" s="268" customFormat="1"/>
    <row r="3905" s="268" customFormat="1"/>
    <row r="3906" s="268" customFormat="1"/>
    <row r="3907" s="268" customFormat="1"/>
    <row r="3908" s="268" customFormat="1"/>
    <row r="3909" s="268" customFormat="1"/>
    <row r="3910" s="268" customFormat="1"/>
    <row r="3911" s="268" customFormat="1"/>
    <row r="3912" s="268" customFormat="1"/>
    <row r="3913" s="268" customFormat="1"/>
    <row r="3914" s="268" customFormat="1"/>
    <row r="3915" s="268" customFormat="1"/>
    <row r="3916" s="268" customFormat="1"/>
    <row r="3917" s="268" customFormat="1"/>
    <row r="3918" s="268" customFormat="1"/>
    <row r="3919" s="268" customFormat="1"/>
    <row r="3920" s="268" customFormat="1"/>
    <row r="3921" s="268" customFormat="1"/>
    <row r="3922" s="268" customFormat="1"/>
    <row r="3923" s="268" customFormat="1"/>
    <row r="3924" s="268" customFormat="1"/>
    <row r="3925" s="268" customFormat="1"/>
    <row r="3926" s="268" customFormat="1"/>
    <row r="3927" s="268" customFormat="1"/>
    <row r="3928" s="268" customFormat="1"/>
    <row r="3929" s="268" customFormat="1"/>
    <row r="3930" s="268" customFormat="1"/>
    <row r="3931" s="268" customFormat="1"/>
    <row r="3932" s="268" customFormat="1"/>
    <row r="3933" s="268" customFormat="1"/>
    <row r="3934" s="268" customFormat="1"/>
    <row r="3935" s="268" customFormat="1"/>
    <row r="3936" s="268" customFormat="1"/>
    <row r="3937" s="268" customFormat="1"/>
    <row r="3938" s="268" customFormat="1"/>
    <row r="3939" s="268" customFormat="1"/>
    <row r="3940" s="268" customFormat="1"/>
    <row r="3941" s="268" customFormat="1"/>
    <row r="3942" s="268" customFormat="1"/>
    <row r="3943" s="268" customFormat="1"/>
    <row r="3944" s="268" customFormat="1"/>
    <row r="3945" s="268" customFormat="1"/>
    <row r="3946" s="268" customFormat="1"/>
    <row r="3947" s="268" customFormat="1"/>
    <row r="3948" s="268" customFormat="1"/>
    <row r="3949" s="268" customFormat="1"/>
    <row r="3950" s="268" customFormat="1"/>
    <row r="3951" s="268" customFormat="1"/>
    <row r="3952" s="268" customFormat="1"/>
    <row r="3953" s="268" customFormat="1"/>
    <row r="3954" s="268" customFormat="1"/>
    <row r="3955" s="268" customFormat="1"/>
    <row r="3956" s="268" customFormat="1"/>
    <row r="3957" s="268" customFormat="1"/>
    <row r="3958" s="268" customFormat="1"/>
    <row r="3959" s="268" customFormat="1"/>
    <row r="3960" s="268" customFormat="1"/>
    <row r="3961" s="268" customFormat="1"/>
    <row r="3962" s="268" customFormat="1"/>
    <row r="3963" s="268" customFormat="1"/>
    <row r="3964" s="268" customFormat="1"/>
    <row r="3965" s="268" customFormat="1"/>
    <row r="3966" s="268" customFormat="1"/>
    <row r="3967" s="268" customFormat="1"/>
    <row r="3968" s="268" customFormat="1"/>
    <row r="3969" s="268" customFormat="1"/>
    <row r="3970" s="268" customFormat="1"/>
    <row r="3971" s="268" customFormat="1"/>
    <row r="3972" s="268" customFormat="1"/>
    <row r="3973" s="268" customFormat="1"/>
    <row r="3974" s="268" customFormat="1"/>
    <row r="3975" s="268" customFormat="1"/>
    <row r="3976" s="268" customFormat="1"/>
    <row r="3977" s="268" customFormat="1"/>
    <row r="3978" s="268" customFormat="1"/>
    <row r="3979" s="268" customFormat="1"/>
    <row r="3980" s="268" customFormat="1"/>
    <row r="3981" s="268" customFormat="1"/>
    <row r="3982" s="268" customFormat="1"/>
    <row r="3983" s="268" customFormat="1"/>
    <row r="3984" s="268" customFormat="1"/>
    <row r="3985" s="268" customFormat="1"/>
    <row r="3986" s="268" customFormat="1"/>
    <row r="3987" s="268" customFormat="1"/>
    <row r="3988" s="268" customFormat="1"/>
    <row r="3989" s="268" customFormat="1"/>
    <row r="3990" s="268" customFormat="1"/>
    <row r="3991" s="268" customFormat="1"/>
    <row r="3992" s="268" customFormat="1"/>
    <row r="3993" s="268" customFormat="1"/>
    <row r="3994" s="268" customFormat="1"/>
    <row r="3995" s="268" customFormat="1"/>
    <row r="3996" s="268" customFormat="1"/>
    <row r="3997" s="268" customFormat="1"/>
    <row r="3998" s="268" customFormat="1"/>
    <row r="3999" s="268" customFormat="1"/>
    <row r="4000" s="268" customFormat="1"/>
    <row r="4001" s="268" customFormat="1"/>
    <row r="4002" s="268" customFormat="1"/>
    <row r="4003" s="268" customFormat="1"/>
    <row r="4004" s="268" customFormat="1"/>
    <row r="4005" s="268" customFormat="1"/>
    <row r="4006" s="268" customFormat="1"/>
    <row r="4007" s="268" customFormat="1"/>
    <row r="4008" s="268" customFormat="1"/>
    <row r="4009" s="268" customFormat="1"/>
    <row r="4010" s="268" customFormat="1"/>
    <row r="4011" s="268" customFormat="1"/>
    <row r="4012" s="268" customFormat="1"/>
    <row r="4013" s="268" customFormat="1"/>
    <row r="4014" s="268" customFormat="1"/>
    <row r="4015" s="268" customFormat="1"/>
    <row r="4016" s="268" customFormat="1"/>
    <row r="4017" s="268" customFormat="1"/>
    <row r="4018" s="268" customFormat="1"/>
    <row r="4019" s="268" customFormat="1"/>
    <row r="4020" s="268" customFormat="1"/>
    <row r="4021" s="268" customFormat="1"/>
    <row r="4022" s="268" customFormat="1"/>
    <row r="4023" s="268" customFormat="1"/>
    <row r="4024" s="268" customFormat="1"/>
    <row r="4025" s="268" customFormat="1"/>
    <row r="4026" s="268" customFormat="1"/>
    <row r="4027" s="268" customFormat="1"/>
    <row r="4028" s="268" customFormat="1"/>
    <row r="4029" s="268" customFormat="1"/>
    <row r="4030" s="268" customFormat="1"/>
    <row r="4031" s="268" customFormat="1"/>
    <row r="4032" s="268" customFormat="1"/>
    <row r="4033" s="268" customFormat="1"/>
    <row r="4034" s="268" customFormat="1"/>
    <row r="4035" s="268" customFormat="1"/>
    <row r="4036" s="268" customFormat="1"/>
    <row r="4037" s="268" customFormat="1"/>
    <row r="4038" s="268" customFormat="1"/>
    <row r="4039" s="268" customFormat="1"/>
    <row r="4040" s="268" customFormat="1"/>
    <row r="4041" s="268" customFormat="1"/>
    <row r="4042" s="268" customFormat="1"/>
    <row r="4043" s="268" customFormat="1"/>
    <row r="4044" s="268" customFormat="1"/>
    <row r="4045" s="268" customFormat="1"/>
    <row r="4046" s="268" customFormat="1"/>
    <row r="4047" s="268" customFormat="1"/>
    <row r="4048" s="268" customFormat="1"/>
    <row r="4049" s="268" customFormat="1"/>
    <row r="4050" s="268" customFormat="1"/>
    <row r="4051" s="268" customFormat="1"/>
    <row r="4052" s="268" customFormat="1"/>
    <row r="4053" s="268" customFormat="1"/>
    <row r="4054" s="268" customFormat="1"/>
    <row r="4055" s="268" customFormat="1"/>
    <row r="4056" s="268" customFormat="1"/>
    <row r="4057" s="268" customFormat="1"/>
    <row r="4058" s="268" customFormat="1"/>
    <row r="4059" s="268" customFormat="1"/>
    <row r="4060" s="268" customFormat="1"/>
    <row r="4061" s="268" customFormat="1"/>
    <row r="4062" s="268" customFormat="1"/>
    <row r="4063" s="268" customFormat="1"/>
    <row r="4064" s="268" customFormat="1"/>
    <row r="4065" s="268" customFormat="1"/>
    <row r="4066" s="268" customFormat="1"/>
    <row r="4067" s="268" customFormat="1"/>
    <row r="4068" s="268" customFormat="1"/>
    <row r="4069" s="268" customFormat="1"/>
    <row r="4070" s="268" customFormat="1"/>
    <row r="4071" s="268" customFormat="1"/>
    <row r="4072" s="268" customFormat="1"/>
    <row r="4073" s="268" customFormat="1"/>
    <row r="4074" s="268" customFormat="1"/>
    <row r="4075" s="268" customFormat="1"/>
    <row r="4076" s="268" customFormat="1"/>
    <row r="4077" s="268" customFormat="1"/>
    <row r="4078" s="268" customFormat="1"/>
    <row r="4079" s="268" customFormat="1"/>
    <row r="4080" s="268" customFormat="1"/>
    <row r="4081" s="268" customFormat="1"/>
    <row r="4082" s="268" customFormat="1"/>
    <row r="4083" s="268" customFormat="1"/>
    <row r="4084" s="268" customFormat="1"/>
    <row r="4085" s="268" customFormat="1"/>
    <row r="4086" s="268" customFormat="1"/>
    <row r="4087" s="268" customFormat="1"/>
    <row r="4088" s="268" customFormat="1"/>
    <row r="4089" s="268" customFormat="1"/>
    <row r="4090" s="268" customFormat="1"/>
    <row r="4091" s="268" customFormat="1"/>
    <row r="4092" s="268" customFormat="1"/>
    <row r="4093" s="268" customFormat="1"/>
    <row r="4094" s="268" customFormat="1"/>
    <row r="4095" s="268" customFormat="1"/>
    <row r="4096" s="268" customFormat="1"/>
    <row r="4097" s="268" customFormat="1"/>
    <row r="4098" s="268" customFormat="1"/>
    <row r="4099" s="268" customFormat="1"/>
    <row r="4100" s="268" customFormat="1"/>
    <row r="4101" s="268" customFormat="1"/>
    <row r="4102" s="268" customFormat="1"/>
    <row r="4103" s="268" customFormat="1"/>
    <row r="4104" s="268" customFormat="1"/>
    <row r="4105" s="268" customFormat="1"/>
    <row r="4106" s="268" customFormat="1"/>
    <row r="4107" s="268" customFormat="1"/>
    <row r="4108" s="268" customFormat="1"/>
    <row r="4109" s="268" customFormat="1"/>
    <row r="4110" s="268" customFormat="1"/>
    <row r="4111" s="268" customFormat="1"/>
    <row r="4112" s="268" customFormat="1"/>
    <row r="4113" s="268" customFormat="1"/>
    <row r="4114" s="268" customFormat="1"/>
    <row r="4115" s="268" customFormat="1"/>
    <row r="4116" s="268" customFormat="1"/>
    <row r="4117" s="268" customFormat="1"/>
    <row r="4118" s="268" customFormat="1"/>
    <row r="4119" s="268" customFormat="1"/>
    <row r="4120" s="268" customFormat="1"/>
    <row r="4121" s="268" customFormat="1"/>
    <row r="4122" s="268" customFormat="1"/>
    <row r="4123" s="268" customFormat="1"/>
    <row r="4124" s="268" customFormat="1"/>
    <row r="4125" s="268" customFormat="1"/>
    <row r="4126" s="268" customFormat="1"/>
    <row r="4127" s="268" customFormat="1"/>
    <row r="4128" s="268" customFormat="1"/>
    <row r="4129" s="268" customFormat="1"/>
    <row r="4130" s="268" customFormat="1"/>
    <row r="4131" s="268" customFormat="1"/>
    <row r="4132" s="268" customFormat="1"/>
    <row r="4133" s="268" customFormat="1"/>
    <row r="4134" s="268" customFormat="1"/>
    <row r="4135" s="268" customFormat="1"/>
    <row r="4136" s="268" customFormat="1"/>
    <row r="4137" s="268" customFormat="1"/>
    <row r="4138" s="268" customFormat="1"/>
    <row r="4139" s="268" customFormat="1"/>
    <row r="4140" s="268" customFormat="1"/>
    <row r="4141" s="268" customFormat="1"/>
    <row r="4142" s="268" customFormat="1"/>
    <row r="4143" s="268" customFormat="1"/>
    <row r="4144" s="268" customFormat="1"/>
    <row r="4145" s="268" customFormat="1"/>
    <row r="4146" s="268" customFormat="1"/>
    <row r="4147" s="268" customFormat="1"/>
    <row r="4148" s="268" customFormat="1"/>
    <row r="4149" s="268" customFormat="1"/>
    <row r="4150" s="268" customFormat="1"/>
    <row r="4151" s="268" customFormat="1"/>
    <row r="4152" s="268" customFormat="1"/>
    <row r="4153" s="268" customFormat="1"/>
    <row r="4154" s="268" customFormat="1"/>
    <row r="4155" s="268" customFormat="1"/>
    <row r="4156" s="268" customFormat="1"/>
    <row r="4157" s="268" customFormat="1"/>
    <row r="4158" s="268" customFormat="1"/>
    <row r="4159" s="268" customFormat="1"/>
    <row r="4160" s="268" customFormat="1"/>
    <row r="4161" s="268" customFormat="1"/>
    <row r="4162" s="268" customFormat="1"/>
    <row r="4163" s="268" customFormat="1"/>
    <row r="4164" s="268" customFormat="1"/>
    <row r="4165" s="268" customFormat="1"/>
    <row r="4166" s="268" customFormat="1"/>
    <row r="4167" s="268" customFormat="1"/>
    <row r="4168" s="268" customFormat="1"/>
    <row r="4169" s="268" customFormat="1"/>
    <row r="4170" s="268" customFormat="1"/>
    <row r="4171" s="268" customFormat="1"/>
    <row r="4172" s="268" customFormat="1"/>
    <row r="4173" s="268" customFormat="1"/>
    <row r="4174" s="268" customFormat="1"/>
    <row r="4175" s="268" customFormat="1"/>
    <row r="4176" s="268" customFormat="1"/>
    <row r="4177" s="268" customFormat="1"/>
    <row r="4178" s="268" customFormat="1"/>
    <row r="4179" s="268" customFormat="1"/>
    <row r="4180" s="268" customFormat="1"/>
    <row r="4181" s="268" customFormat="1"/>
    <row r="4182" s="268" customFormat="1"/>
    <row r="4183" s="268" customFormat="1"/>
    <row r="4184" s="268" customFormat="1"/>
    <row r="4185" s="268" customFormat="1"/>
    <row r="4186" s="268" customFormat="1"/>
    <row r="4187" s="268" customFormat="1"/>
    <row r="4188" s="268" customFormat="1"/>
    <row r="4189" s="268" customFormat="1"/>
    <row r="4190" s="268" customFormat="1"/>
    <row r="4191" s="268" customFormat="1"/>
    <row r="4192" s="268" customFormat="1"/>
    <row r="4193" s="268" customFormat="1"/>
    <row r="4194" s="268" customFormat="1"/>
    <row r="4195" s="268" customFormat="1"/>
    <row r="4196" s="268" customFormat="1"/>
    <row r="4197" s="268" customFormat="1"/>
    <row r="4198" s="268" customFormat="1"/>
    <row r="4199" s="268" customFormat="1"/>
    <row r="4200" s="268" customFormat="1"/>
    <row r="4201" s="268" customFormat="1"/>
    <row r="4202" s="268" customFormat="1"/>
    <row r="4203" s="268" customFormat="1"/>
    <row r="4204" s="268" customFormat="1"/>
    <row r="4205" s="268" customFormat="1"/>
    <row r="4206" s="268" customFormat="1"/>
    <row r="4207" s="268" customFormat="1"/>
    <row r="4208" s="268" customFormat="1"/>
    <row r="4209" s="268" customFormat="1"/>
    <row r="4210" s="268" customFormat="1"/>
    <row r="4211" s="268" customFormat="1"/>
    <row r="4212" s="268" customFormat="1"/>
    <row r="4213" s="268" customFormat="1"/>
    <row r="4214" s="268" customFormat="1"/>
    <row r="4215" s="268" customFormat="1"/>
    <row r="4216" s="268" customFormat="1"/>
    <row r="4217" s="268" customFormat="1"/>
    <row r="4218" s="268" customFormat="1"/>
    <row r="4219" s="268" customFormat="1"/>
    <row r="4220" s="268" customFormat="1"/>
    <row r="4221" s="268" customFormat="1"/>
    <row r="4222" s="268" customFormat="1"/>
    <row r="4223" s="268" customFormat="1"/>
    <row r="4224" s="268" customFormat="1"/>
    <row r="4225" s="268" customFormat="1"/>
    <row r="4226" s="268" customFormat="1"/>
    <row r="4227" s="268" customFormat="1"/>
    <row r="4228" s="268" customFormat="1"/>
    <row r="4229" s="268" customFormat="1"/>
    <row r="4230" s="268" customFormat="1"/>
    <row r="4231" s="268" customFormat="1"/>
    <row r="4232" s="268" customFormat="1"/>
    <row r="4233" s="268" customFormat="1"/>
    <row r="4234" s="268" customFormat="1"/>
    <row r="4235" s="268" customFormat="1"/>
    <row r="4236" s="268" customFormat="1"/>
    <row r="4237" s="268" customFormat="1"/>
    <row r="4238" s="268" customFormat="1"/>
    <row r="4239" s="268" customFormat="1"/>
    <row r="4240" s="268" customFormat="1"/>
    <row r="4241" s="268" customFormat="1"/>
    <row r="4242" s="268" customFormat="1"/>
    <row r="4243" s="268" customFormat="1"/>
    <row r="4244" s="268" customFormat="1"/>
    <row r="4245" s="268" customFormat="1"/>
    <row r="4246" s="268" customFormat="1"/>
    <row r="4247" s="268" customFormat="1"/>
    <row r="4248" s="268" customFormat="1"/>
    <row r="4249" s="268" customFormat="1"/>
    <row r="4250" s="268" customFormat="1"/>
    <row r="4251" s="268" customFormat="1"/>
    <row r="4252" s="268" customFormat="1"/>
    <row r="4253" s="268" customFormat="1"/>
    <row r="4254" s="268" customFormat="1"/>
    <row r="4255" s="268" customFormat="1"/>
    <row r="4256" s="268" customFormat="1"/>
    <row r="4257" s="268" customFormat="1"/>
    <row r="4258" s="268" customFormat="1"/>
    <row r="4259" s="268" customFormat="1"/>
    <row r="4260" s="268" customFormat="1"/>
    <row r="4261" s="268" customFormat="1"/>
    <row r="4262" s="268" customFormat="1"/>
    <row r="4263" s="268" customFormat="1"/>
    <row r="4264" s="268" customFormat="1"/>
    <row r="4265" s="268" customFormat="1"/>
    <row r="4266" s="268" customFormat="1"/>
    <row r="4267" s="268" customFormat="1"/>
    <row r="4268" s="268" customFormat="1"/>
    <row r="4269" s="268" customFormat="1"/>
    <row r="4270" s="268" customFormat="1"/>
    <row r="4271" s="268" customFormat="1"/>
    <row r="4272" s="268" customFormat="1"/>
    <row r="4273" s="268" customFormat="1"/>
    <row r="4274" s="268" customFormat="1"/>
    <row r="4275" s="268" customFormat="1"/>
    <row r="4276" s="268" customFormat="1"/>
    <row r="4277" s="268" customFormat="1"/>
    <row r="4278" s="268" customFormat="1"/>
    <row r="4279" s="268" customFormat="1"/>
    <row r="4280" s="268" customFormat="1"/>
    <row r="4281" s="268" customFormat="1"/>
    <row r="4282" s="268" customFormat="1"/>
    <row r="4283" s="268" customFormat="1"/>
    <row r="4284" s="268" customFormat="1"/>
    <row r="4285" s="268" customFormat="1"/>
    <row r="4286" s="268" customFormat="1"/>
    <row r="4287" s="268" customFormat="1"/>
    <row r="4288" s="268" customFormat="1"/>
    <row r="4289" s="268" customFormat="1"/>
    <row r="4290" s="268" customFormat="1"/>
    <row r="4291" s="268" customFormat="1"/>
    <row r="4292" s="268" customFormat="1"/>
    <row r="4293" s="268" customFormat="1"/>
    <row r="4294" s="268" customFormat="1"/>
    <row r="4295" s="268" customFormat="1"/>
    <row r="4296" s="268" customFormat="1"/>
    <row r="4297" s="268" customFormat="1"/>
    <row r="4298" s="268" customFormat="1"/>
    <row r="4299" s="268" customFormat="1"/>
    <row r="4300" s="268" customFormat="1"/>
    <row r="4301" s="268" customFormat="1"/>
    <row r="4302" s="268" customFormat="1"/>
    <row r="4303" s="268" customFormat="1"/>
    <row r="4304" s="268" customFormat="1"/>
    <row r="4305" s="268" customFormat="1"/>
    <row r="4306" s="268" customFormat="1"/>
    <row r="4307" s="268" customFormat="1"/>
    <row r="4308" s="268" customFormat="1"/>
    <row r="4309" s="268" customFormat="1"/>
    <row r="4310" s="268" customFormat="1"/>
    <row r="4311" s="268" customFormat="1"/>
    <row r="4312" s="268" customFormat="1"/>
    <row r="4313" s="268" customFormat="1"/>
    <row r="4314" s="268" customFormat="1"/>
    <row r="4315" s="268" customFormat="1"/>
    <row r="4316" s="268" customFormat="1"/>
    <row r="4317" s="268" customFormat="1"/>
    <row r="4318" s="268" customFormat="1"/>
    <row r="4319" s="268" customFormat="1"/>
    <row r="4320" s="268" customFormat="1"/>
    <row r="4321" s="268" customFormat="1"/>
    <row r="4322" s="268" customFormat="1"/>
    <row r="4323" s="268" customFormat="1"/>
    <row r="4324" s="268" customFormat="1"/>
    <row r="4325" s="268" customFormat="1"/>
    <row r="4326" s="268" customFormat="1"/>
    <row r="4327" s="268" customFormat="1"/>
    <row r="4328" s="268" customFormat="1"/>
    <row r="4329" s="268" customFormat="1"/>
    <row r="4330" s="268" customFormat="1"/>
    <row r="4331" s="268" customFormat="1"/>
    <row r="4332" s="268" customFormat="1"/>
    <row r="4333" s="268" customFormat="1"/>
    <row r="4334" s="268" customFormat="1"/>
    <row r="4335" s="268" customFormat="1"/>
    <row r="4336" s="268" customFormat="1"/>
    <row r="4337" s="268" customFormat="1"/>
    <row r="4338" s="268" customFormat="1"/>
    <row r="4339" s="268" customFormat="1"/>
    <row r="4340" s="268" customFormat="1"/>
    <row r="4341" s="268" customFormat="1"/>
    <row r="4342" s="268" customFormat="1"/>
    <row r="4343" s="268" customFormat="1"/>
    <row r="4344" s="268" customFormat="1"/>
    <row r="4345" s="268" customFormat="1"/>
    <row r="4346" s="268" customFormat="1"/>
    <row r="4347" s="268" customFormat="1"/>
    <row r="4348" s="268" customFormat="1"/>
    <row r="4349" s="268" customFormat="1"/>
    <row r="4350" s="268" customFormat="1"/>
    <row r="4351" s="268" customFormat="1"/>
    <row r="4352" s="268" customFormat="1"/>
    <row r="4353" s="268" customFormat="1"/>
    <row r="4354" s="268" customFormat="1"/>
    <row r="4355" s="268" customFormat="1"/>
    <row r="4356" s="268" customFormat="1"/>
    <row r="4357" s="268" customFormat="1"/>
    <row r="4358" s="268" customFormat="1"/>
    <row r="4359" s="268" customFormat="1"/>
    <row r="4360" s="268" customFormat="1"/>
    <row r="4361" s="268" customFormat="1"/>
    <row r="4362" s="268" customFormat="1"/>
    <row r="4363" s="268" customFormat="1"/>
    <row r="4364" s="268" customFormat="1"/>
    <row r="4365" s="268" customFormat="1"/>
    <row r="4366" s="268" customFormat="1"/>
    <row r="4367" s="268" customFormat="1"/>
    <row r="4368" s="268" customFormat="1"/>
    <row r="4369" s="268" customFormat="1"/>
    <row r="4370" s="268" customFormat="1"/>
    <row r="4371" s="268" customFormat="1"/>
    <row r="4372" s="268" customFormat="1"/>
    <row r="4373" s="268" customFormat="1"/>
    <row r="4374" s="268" customFormat="1"/>
    <row r="4375" s="268" customFormat="1"/>
    <row r="4376" s="268" customFormat="1"/>
    <row r="4377" s="268" customFormat="1"/>
    <row r="4378" s="268" customFormat="1"/>
    <row r="4379" s="268" customFormat="1"/>
    <row r="4380" s="268" customFormat="1"/>
    <row r="4381" s="268" customFormat="1"/>
    <row r="4382" s="268" customFormat="1"/>
    <row r="4383" s="268" customFormat="1"/>
    <row r="4384" s="268" customFormat="1"/>
    <row r="4385" s="268" customFormat="1"/>
    <row r="4386" s="268" customFormat="1"/>
    <row r="4387" s="268" customFormat="1"/>
    <row r="4388" s="268" customFormat="1"/>
    <row r="4389" s="268" customFormat="1"/>
    <row r="4390" s="268" customFormat="1"/>
    <row r="4391" s="268" customFormat="1"/>
    <row r="4392" s="268" customFormat="1"/>
    <row r="4393" s="268" customFormat="1"/>
    <row r="4394" s="268" customFormat="1"/>
    <row r="4395" s="268" customFormat="1"/>
    <row r="4396" s="268" customFormat="1"/>
    <row r="4397" s="268" customFormat="1"/>
    <row r="4398" s="268" customFormat="1"/>
    <row r="4399" s="268" customFormat="1"/>
    <row r="4400" s="268" customFormat="1"/>
    <row r="4401" s="268" customFormat="1"/>
    <row r="4402" s="268" customFormat="1"/>
    <row r="4403" s="268" customFormat="1"/>
    <row r="4404" s="268" customFormat="1"/>
    <row r="4405" s="268" customFormat="1"/>
    <row r="4406" s="268" customFormat="1"/>
    <row r="4407" s="268" customFormat="1"/>
    <row r="4408" s="268" customFormat="1"/>
    <row r="4409" s="268" customFormat="1"/>
    <row r="4410" s="268" customFormat="1"/>
    <row r="4411" s="268" customFormat="1"/>
    <row r="4412" s="268" customFormat="1"/>
    <row r="4413" s="268" customFormat="1"/>
    <row r="4414" s="268" customFormat="1"/>
    <row r="4415" s="268" customFormat="1"/>
    <row r="4416" s="268" customFormat="1"/>
    <row r="4417" s="268" customFormat="1"/>
    <row r="4418" s="268" customFormat="1"/>
    <row r="4419" s="268" customFormat="1"/>
    <row r="4420" s="268" customFormat="1"/>
    <row r="4421" s="268" customFormat="1"/>
    <row r="4422" s="268" customFormat="1"/>
    <row r="4423" s="268" customFormat="1"/>
    <row r="4424" s="268" customFormat="1"/>
    <row r="4425" s="268" customFormat="1"/>
    <row r="4426" s="268" customFormat="1"/>
    <row r="4427" s="268" customFormat="1"/>
    <row r="4428" s="268" customFormat="1"/>
    <row r="4429" s="268" customFormat="1"/>
    <row r="4430" s="268" customFormat="1"/>
    <row r="4431" s="268" customFormat="1"/>
    <row r="4432" s="268" customFormat="1"/>
    <row r="4433" s="268" customFormat="1"/>
    <row r="4434" s="268" customFormat="1"/>
    <row r="4435" s="268" customFormat="1"/>
    <row r="4436" s="268" customFormat="1"/>
    <row r="4437" s="268" customFormat="1"/>
    <row r="4438" s="268" customFormat="1"/>
    <row r="4439" s="268" customFormat="1"/>
    <row r="4440" s="268" customFormat="1"/>
    <row r="4441" s="268" customFormat="1"/>
    <row r="4442" s="268" customFormat="1"/>
    <row r="4443" s="268" customFormat="1"/>
    <row r="4444" s="268" customFormat="1"/>
    <row r="4445" s="268" customFormat="1"/>
    <row r="4446" s="268" customFormat="1"/>
    <row r="4447" s="268" customFormat="1"/>
    <row r="4448" s="268" customFormat="1"/>
    <row r="4449" s="268" customFormat="1"/>
    <row r="4450" s="268" customFormat="1"/>
    <row r="4451" s="268" customFormat="1"/>
    <row r="4452" s="268" customFormat="1"/>
    <row r="4453" s="268" customFormat="1"/>
    <row r="4454" s="268" customFormat="1"/>
    <row r="4455" s="268" customFormat="1"/>
    <row r="4456" s="268" customFormat="1"/>
    <row r="4457" s="268" customFormat="1"/>
    <row r="4458" s="268" customFormat="1"/>
    <row r="4459" s="268" customFormat="1"/>
    <row r="4460" s="268" customFormat="1"/>
    <row r="4461" s="268" customFormat="1"/>
    <row r="4462" s="268" customFormat="1"/>
    <row r="4463" s="268" customFormat="1"/>
    <row r="4464" s="268" customFormat="1"/>
    <row r="4465" s="268" customFormat="1"/>
    <row r="4466" s="268" customFormat="1"/>
    <row r="4467" s="268" customFormat="1"/>
    <row r="4468" s="268" customFormat="1"/>
    <row r="4469" s="268" customFormat="1"/>
    <row r="4470" s="268" customFormat="1"/>
    <row r="4471" s="268" customFormat="1"/>
    <row r="4472" s="268" customFormat="1"/>
    <row r="4473" s="268" customFormat="1"/>
    <row r="4474" s="268" customFormat="1"/>
    <row r="4475" s="268" customFormat="1"/>
    <row r="4476" s="268" customFormat="1"/>
    <row r="4477" s="268" customFormat="1"/>
    <row r="4478" s="268" customFormat="1"/>
    <row r="4479" s="268" customFormat="1"/>
    <row r="4480" s="268" customFormat="1"/>
    <row r="4481" s="268" customFormat="1"/>
    <row r="4482" s="268" customFormat="1"/>
    <row r="4483" s="268" customFormat="1"/>
    <row r="4484" s="268" customFormat="1"/>
    <row r="4485" s="268" customFormat="1"/>
    <row r="4486" s="268" customFormat="1"/>
    <row r="4487" s="268" customFormat="1"/>
    <row r="4488" s="268" customFormat="1"/>
    <row r="4489" s="268" customFormat="1"/>
    <row r="4490" s="268" customFormat="1"/>
    <row r="4491" s="268" customFormat="1"/>
    <row r="4492" s="268" customFormat="1"/>
    <row r="4493" s="268" customFormat="1"/>
    <row r="4494" s="268" customFormat="1"/>
    <row r="4495" s="268" customFormat="1"/>
    <row r="4496" s="268" customFormat="1"/>
    <row r="4497" s="268" customFormat="1"/>
    <row r="4498" s="268" customFormat="1"/>
    <row r="4499" s="268" customFormat="1"/>
    <row r="4500" s="268" customFormat="1"/>
    <row r="4501" s="268" customFormat="1"/>
    <row r="4502" s="268" customFormat="1"/>
    <row r="4503" s="268" customFormat="1"/>
    <row r="4504" s="268" customFormat="1"/>
    <row r="4505" s="268" customFormat="1"/>
    <row r="4506" s="268" customFormat="1"/>
    <row r="4507" s="268" customFormat="1"/>
    <row r="4508" s="268" customFormat="1"/>
    <row r="4509" s="268" customFormat="1"/>
    <row r="4510" s="268" customFormat="1"/>
    <row r="4511" s="268" customFormat="1"/>
    <row r="4512" s="268" customFormat="1"/>
    <row r="4513" s="268" customFormat="1"/>
    <row r="4514" s="268" customFormat="1"/>
    <row r="4515" s="268" customFormat="1"/>
    <row r="4516" s="268" customFormat="1"/>
    <row r="4517" s="268" customFormat="1"/>
    <row r="4518" s="268" customFormat="1"/>
    <row r="4519" s="268" customFormat="1"/>
    <row r="4520" s="268" customFormat="1"/>
    <row r="4521" s="268" customFormat="1"/>
    <row r="4522" s="268" customFormat="1"/>
    <row r="4523" s="268" customFormat="1"/>
    <row r="4524" s="268" customFormat="1"/>
    <row r="4525" s="268" customFormat="1"/>
    <row r="4526" s="268" customFormat="1"/>
    <row r="4527" s="268" customFormat="1"/>
    <row r="4528" s="268" customFormat="1"/>
    <row r="4529" s="268" customFormat="1"/>
    <row r="4530" s="268" customFormat="1"/>
    <row r="4531" s="268" customFormat="1"/>
    <row r="4532" s="268" customFormat="1"/>
    <row r="4533" s="268" customFormat="1"/>
    <row r="4534" s="268" customFormat="1"/>
    <row r="4535" s="268" customFormat="1"/>
    <row r="4536" s="268" customFormat="1"/>
    <row r="4537" s="268" customFormat="1"/>
    <row r="4538" s="268" customFormat="1"/>
    <row r="4539" s="268" customFormat="1"/>
    <row r="4540" s="268" customFormat="1"/>
    <row r="4541" s="268" customFormat="1"/>
    <row r="4542" s="268" customFormat="1"/>
    <row r="4543" s="268" customFormat="1"/>
    <row r="4544" s="268" customFormat="1"/>
    <row r="4545" s="268" customFormat="1"/>
    <row r="4546" s="268" customFormat="1"/>
    <row r="4547" s="268" customFormat="1"/>
    <row r="4548" s="268" customFormat="1"/>
    <row r="4549" s="268" customFormat="1"/>
    <row r="4550" s="268" customFormat="1"/>
    <row r="4551" s="268" customFormat="1"/>
    <row r="4552" s="268" customFormat="1"/>
    <row r="4553" s="268" customFormat="1"/>
    <row r="4554" s="268" customFormat="1"/>
    <row r="4555" s="268" customFormat="1"/>
    <row r="4556" s="268" customFormat="1"/>
    <row r="4557" s="268" customFormat="1"/>
    <row r="4558" s="268" customFormat="1"/>
    <row r="4559" s="268" customFormat="1"/>
    <row r="4560" s="268" customFormat="1"/>
    <row r="4561" s="268" customFormat="1"/>
    <row r="4562" s="268" customFormat="1"/>
    <row r="4563" s="268" customFormat="1"/>
    <row r="4564" s="268" customFormat="1"/>
    <row r="4565" s="268" customFormat="1"/>
    <row r="4566" s="268" customFormat="1"/>
    <row r="4567" s="268" customFormat="1"/>
    <row r="4568" s="268" customFormat="1"/>
    <row r="4569" s="268" customFormat="1"/>
    <row r="4570" s="268" customFormat="1"/>
    <row r="4571" s="268" customFormat="1"/>
    <row r="4572" s="268" customFormat="1"/>
    <row r="4573" s="268" customFormat="1"/>
    <row r="4574" s="268" customFormat="1"/>
    <row r="4575" s="268" customFormat="1"/>
    <row r="4576" s="268" customFormat="1"/>
    <row r="4577" s="268" customFormat="1"/>
    <row r="4578" s="268" customFormat="1"/>
    <row r="4579" s="268" customFormat="1"/>
    <row r="4580" s="268" customFormat="1"/>
    <row r="4581" s="268" customFormat="1"/>
    <row r="4582" s="268" customFormat="1"/>
    <row r="4583" s="268" customFormat="1"/>
    <row r="4584" s="268" customFormat="1"/>
    <row r="4585" s="268" customFormat="1"/>
    <row r="4586" s="268" customFormat="1"/>
    <row r="4587" s="268" customFormat="1"/>
    <row r="4588" s="268" customFormat="1"/>
    <row r="4589" s="268" customFormat="1"/>
    <row r="4590" s="268" customFormat="1"/>
    <row r="4591" s="268" customFormat="1"/>
    <row r="4592" s="268" customFormat="1"/>
    <row r="4593" s="268" customFormat="1"/>
    <row r="4594" s="268" customFormat="1"/>
    <row r="4595" s="268" customFormat="1"/>
    <row r="4596" s="268" customFormat="1"/>
    <row r="4597" s="268" customFormat="1"/>
    <row r="4598" s="268" customFormat="1"/>
    <row r="4599" s="268" customFormat="1"/>
    <row r="4600" s="268" customFormat="1"/>
    <row r="4601" s="268" customFormat="1"/>
    <row r="4602" s="268" customFormat="1"/>
    <row r="4603" s="268" customFormat="1"/>
    <row r="4604" s="268" customFormat="1"/>
    <row r="4605" s="268" customFormat="1"/>
    <row r="4606" s="268" customFormat="1"/>
    <row r="4607" s="268" customFormat="1"/>
    <row r="4608" s="268" customFormat="1"/>
    <row r="4609" s="268" customFormat="1"/>
    <row r="4610" s="268" customFormat="1"/>
    <row r="4611" s="268" customFormat="1"/>
    <row r="4612" s="268" customFormat="1"/>
    <row r="4613" s="268" customFormat="1"/>
    <row r="4614" s="268" customFormat="1"/>
    <row r="4615" s="268" customFormat="1"/>
    <row r="4616" s="268" customFormat="1"/>
    <row r="4617" s="268" customFormat="1"/>
    <row r="4618" s="268" customFormat="1"/>
    <row r="4619" s="268" customFormat="1"/>
    <row r="4620" s="268" customFormat="1"/>
    <row r="4621" s="268" customFormat="1"/>
    <row r="4622" s="268" customFormat="1"/>
    <row r="4623" s="268" customFormat="1"/>
    <row r="4624" s="268" customFormat="1"/>
    <row r="4625" s="268" customFormat="1"/>
    <row r="4626" s="268" customFormat="1"/>
    <row r="4627" s="268" customFormat="1"/>
    <row r="4628" s="268" customFormat="1"/>
    <row r="4629" s="268" customFormat="1"/>
    <row r="4630" s="268" customFormat="1"/>
    <row r="4631" s="268" customFormat="1"/>
    <row r="4632" s="268" customFormat="1"/>
    <row r="4633" s="268" customFormat="1"/>
    <row r="4634" s="268" customFormat="1"/>
    <row r="4635" s="268" customFormat="1"/>
    <row r="4636" s="268" customFormat="1"/>
    <row r="4637" s="268" customFormat="1"/>
    <row r="4638" s="268" customFormat="1"/>
    <row r="4639" s="268" customFormat="1"/>
    <row r="4640" s="268" customFormat="1"/>
    <row r="4641" s="268" customFormat="1"/>
    <row r="4642" s="268" customFormat="1"/>
    <row r="4643" s="268" customFormat="1"/>
    <row r="4644" s="268" customFormat="1"/>
    <row r="4645" s="268" customFormat="1"/>
    <row r="4646" s="268" customFormat="1"/>
    <row r="4647" s="268" customFormat="1"/>
    <row r="4648" s="268" customFormat="1"/>
    <row r="4649" s="268" customFormat="1"/>
    <row r="4650" s="268" customFormat="1"/>
    <row r="4651" s="268" customFormat="1"/>
    <row r="4652" s="268" customFormat="1"/>
    <row r="4653" s="268" customFormat="1"/>
    <row r="4654" s="268" customFormat="1"/>
    <row r="4655" s="268" customFormat="1"/>
    <row r="4656" s="268" customFormat="1"/>
    <row r="4657" s="268" customFormat="1"/>
    <row r="4658" s="268" customFormat="1"/>
    <row r="4659" s="268" customFormat="1"/>
    <row r="4660" s="268" customFormat="1"/>
    <row r="4661" s="268" customFormat="1"/>
    <row r="4662" s="268" customFormat="1"/>
    <row r="4663" s="268" customFormat="1"/>
    <row r="4664" s="268" customFormat="1"/>
    <row r="4665" s="268" customFormat="1"/>
    <row r="4666" s="268" customFormat="1"/>
    <row r="4667" s="268" customFormat="1"/>
    <row r="4668" s="268" customFormat="1"/>
    <row r="4669" s="268" customFormat="1"/>
    <row r="4670" s="268" customFormat="1"/>
    <row r="4671" s="268" customFormat="1"/>
    <row r="4672" s="268" customFormat="1"/>
    <row r="4673" s="268" customFormat="1"/>
    <row r="4674" s="268" customFormat="1"/>
    <row r="4675" s="268" customFormat="1"/>
    <row r="4676" s="268" customFormat="1"/>
    <row r="4677" s="268" customFormat="1"/>
    <row r="4678" s="268" customFormat="1"/>
    <row r="4679" s="268" customFormat="1"/>
    <row r="4680" s="268" customFormat="1"/>
    <row r="4681" s="268" customFormat="1"/>
    <row r="4682" s="268" customFormat="1"/>
    <row r="4683" s="268" customFormat="1"/>
    <row r="4684" s="268" customFormat="1"/>
    <row r="4685" s="268" customFormat="1"/>
    <row r="4686" s="268" customFormat="1"/>
    <row r="4687" s="268" customFormat="1"/>
    <row r="4688" s="268" customFormat="1"/>
    <row r="4689" s="268" customFormat="1"/>
    <row r="4690" s="268" customFormat="1"/>
    <row r="4691" s="268" customFormat="1"/>
    <row r="4692" s="268" customFormat="1"/>
    <row r="4693" s="268" customFormat="1"/>
    <row r="4694" s="268" customFormat="1"/>
    <row r="4695" s="268" customFormat="1"/>
    <row r="4696" s="268" customFormat="1"/>
    <row r="4697" s="268" customFormat="1"/>
    <row r="4698" s="268" customFormat="1"/>
    <row r="4699" s="268" customFormat="1"/>
    <row r="4700" s="268" customFormat="1"/>
    <row r="4701" s="268" customFormat="1"/>
    <row r="4702" s="268" customFormat="1"/>
    <row r="4703" s="268" customFormat="1"/>
    <row r="4704" s="268" customFormat="1"/>
    <row r="4705" s="268" customFormat="1"/>
    <row r="4706" s="268" customFormat="1"/>
    <row r="4707" s="268" customFormat="1"/>
    <row r="4708" s="268" customFormat="1"/>
    <row r="4709" s="268" customFormat="1"/>
    <row r="4710" s="268" customFormat="1"/>
    <row r="4711" s="268" customFormat="1"/>
    <row r="4712" s="268" customFormat="1"/>
    <row r="4713" s="268" customFormat="1"/>
    <row r="4714" s="268" customFormat="1"/>
    <row r="4715" s="268" customFormat="1"/>
    <row r="4716" s="268" customFormat="1"/>
    <row r="4717" s="268" customFormat="1"/>
    <row r="4718" s="268" customFormat="1"/>
    <row r="4719" s="268" customFormat="1"/>
    <row r="4720" s="268" customFormat="1"/>
    <row r="4721" s="268" customFormat="1"/>
    <row r="4722" s="268" customFormat="1"/>
    <row r="4723" s="268" customFormat="1"/>
    <row r="4724" s="268" customFormat="1"/>
    <row r="4725" s="268" customFormat="1"/>
    <row r="4726" s="268" customFormat="1"/>
    <row r="4727" s="268" customFormat="1"/>
    <row r="4728" s="268" customFormat="1"/>
    <row r="4729" s="268" customFormat="1"/>
    <row r="4730" s="268" customFormat="1"/>
    <row r="4731" s="268" customFormat="1"/>
    <row r="4732" s="268" customFormat="1"/>
    <row r="4733" s="268" customFormat="1"/>
    <row r="4734" s="268" customFormat="1"/>
    <row r="4735" s="268" customFormat="1"/>
    <row r="4736" s="268" customFormat="1"/>
    <row r="4737" s="268" customFormat="1"/>
    <row r="4738" s="268" customFormat="1"/>
    <row r="4739" s="268" customFormat="1"/>
    <row r="4740" s="268" customFormat="1"/>
    <row r="4741" s="268" customFormat="1"/>
    <row r="4742" s="268" customFormat="1"/>
    <row r="4743" s="268" customFormat="1"/>
    <row r="4744" s="268" customFormat="1"/>
    <row r="4745" s="268" customFormat="1"/>
    <row r="4746" s="268" customFormat="1"/>
    <row r="4747" s="268" customFormat="1"/>
    <row r="4748" s="268" customFormat="1"/>
    <row r="4749" s="268" customFormat="1"/>
    <row r="4750" s="268" customFormat="1"/>
    <row r="4751" s="268" customFormat="1"/>
    <row r="4752" s="268" customFormat="1"/>
    <row r="4753" s="268" customFormat="1"/>
    <row r="4754" s="268" customFormat="1"/>
    <row r="4755" s="268" customFormat="1"/>
    <row r="4756" s="268" customFormat="1"/>
    <row r="4757" s="268" customFormat="1"/>
    <row r="4758" s="268" customFormat="1"/>
    <row r="4759" s="268" customFormat="1"/>
    <row r="4760" s="268" customFormat="1"/>
    <row r="4761" s="268" customFormat="1"/>
    <row r="4762" s="268" customFormat="1"/>
    <row r="4763" s="268" customFormat="1"/>
    <row r="4764" s="268" customFormat="1"/>
    <row r="4765" s="268" customFormat="1"/>
    <row r="4766" s="268" customFormat="1"/>
    <row r="4767" s="268" customFormat="1"/>
    <row r="4768" s="268" customFormat="1"/>
    <row r="4769" s="268" customFormat="1"/>
    <row r="4770" s="268" customFormat="1"/>
    <row r="4771" s="268" customFormat="1"/>
    <row r="4772" s="268" customFormat="1"/>
    <row r="4773" s="268" customFormat="1"/>
    <row r="4774" s="268" customFormat="1"/>
    <row r="4775" s="268" customFormat="1"/>
    <row r="4776" s="268" customFormat="1"/>
    <row r="4777" s="268" customFormat="1"/>
    <row r="4778" s="268" customFormat="1"/>
    <row r="4779" s="268" customFormat="1"/>
    <row r="4780" s="268" customFormat="1"/>
    <row r="4781" s="268" customFormat="1"/>
    <row r="4782" s="268" customFormat="1"/>
    <row r="4783" s="268" customFormat="1"/>
    <row r="4784" s="268" customFormat="1"/>
    <row r="4785" s="268" customFormat="1"/>
    <row r="4786" s="268" customFormat="1"/>
    <row r="4787" s="268" customFormat="1"/>
    <row r="4788" s="268" customFormat="1"/>
    <row r="4789" s="268" customFormat="1"/>
    <row r="4790" s="268" customFormat="1"/>
    <row r="4791" s="268" customFormat="1"/>
    <row r="4792" s="268" customFormat="1"/>
    <row r="4793" s="268" customFormat="1"/>
    <row r="4794" s="268" customFormat="1"/>
    <row r="4795" s="268" customFormat="1"/>
    <row r="4796" s="268" customFormat="1"/>
    <row r="4797" s="268" customFormat="1"/>
    <row r="4798" s="268" customFormat="1"/>
    <row r="4799" s="268" customFormat="1"/>
    <row r="4800" s="268" customFormat="1"/>
    <row r="4801" s="268" customFormat="1"/>
    <row r="4802" s="268" customFormat="1"/>
    <row r="4803" s="268" customFormat="1"/>
    <row r="4804" s="268" customFormat="1"/>
    <row r="4805" s="268" customFormat="1"/>
    <row r="4806" s="268" customFormat="1"/>
    <row r="4807" s="268" customFormat="1"/>
    <row r="4808" s="268" customFormat="1"/>
    <row r="4809" s="268" customFormat="1"/>
    <row r="4810" s="268" customFormat="1"/>
    <row r="4811" s="268" customFormat="1"/>
    <row r="4812" s="268" customFormat="1"/>
    <row r="4813" s="268" customFormat="1"/>
    <row r="4814" s="268" customFormat="1"/>
    <row r="4815" s="268" customFormat="1"/>
    <row r="4816" s="268" customFormat="1"/>
    <row r="4817" s="268" customFormat="1"/>
    <row r="4818" s="268" customFormat="1"/>
    <row r="4819" s="268" customFormat="1"/>
    <row r="4820" s="268" customFormat="1"/>
    <row r="4821" s="268" customFormat="1"/>
    <row r="4822" s="268" customFormat="1"/>
    <row r="4823" s="268" customFormat="1"/>
    <row r="4824" s="268" customFormat="1"/>
    <row r="4825" s="268" customFormat="1"/>
    <row r="4826" s="268" customFormat="1"/>
    <row r="4827" s="268" customFormat="1"/>
    <row r="4828" s="268" customFormat="1"/>
    <row r="4829" s="268" customFormat="1"/>
    <row r="4830" s="268" customFormat="1"/>
    <row r="4831" s="268" customFormat="1"/>
    <row r="4832" s="268" customFormat="1"/>
    <row r="4833" s="268" customFormat="1"/>
    <row r="4834" s="268" customFormat="1"/>
    <row r="4835" s="268" customFormat="1"/>
    <row r="4836" s="268" customFormat="1"/>
    <row r="4837" s="268" customFormat="1"/>
    <row r="4838" s="268" customFormat="1"/>
    <row r="4839" s="268" customFormat="1"/>
    <row r="4840" s="268" customFormat="1"/>
    <row r="4841" s="268" customFormat="1"/>
    <row r="4842" s="268" customFormat="1"/>
    <row r="4843" s="268" customFormat="1"/>
    <row r="4844" s="268" customFormat="1"/>
    <row r="4845" s="268" customFormat="1"/>
    <row r="4846" s="268" customFormat="1"/>
    <row r="4847" s="268" customFormat="1"/>
    <row r="4848" s="268" customFormat="1"/>
    <row r="4849" s="268" customFormat="1"/>
    <row r="4850" s="268" customFormat="1"/>
    <row r="4851" s="268" customFormat="1"/>
    <row r="4852" s="268" customFormat="1"/>
    <row r="4853" s="268" customFormat="1"/>
    <row r="4854" s="268" customFormat="1"/>
    <row r="4855" s="268" customFormat="1"/>
    <row r="4856" s="268" customFormat="1"/>
    <row r="4857" s="268" customFormat="1"/>
    <row r="4858" s="268" customFormat="1"/>
    <row r="4859" s="268" customFormat="1"/>
    <row r="4860" s="268" customFormat="1"/>
    <row r="4861" s="268" customFormat="1"/>
    <row r="4862" s="268" customFormat="1"/>
    <row r="4863" s="268" customFormat="1"/>
    <row r="4864" s="268" customFormat="1"/>
    <row r="4865" s="268" customFormat="1"/>
    <row r="4866" s="268" customFormat="1"/>
    <row r="4867" s="268" customFormat="1"/>
    <row r="4868" s="268" customFormat="1"/>
    <row r="4869" s="268" customFormat="1"/>
    <row r="4870" s="268" customFormat="1"/>
    <row r="4871" s="268" customFormat="1"/>
    <row r="4872" s="268" customFormat="1"/>
    <row r="4873" s="268" customFormat="1"/>
    <row r="4874" s="268" customFormat="1"/>
    <row r="4875" s="268" customFormat="1"/>
    <row r="4876" s="268" customFormat="1"/>
    <row r="4877" s="268" customFormat="1"/>
    <row r="4878" s="268" customFormat="1"/>
    <row r="4879" s="268" customFormat="1"/>
    <row r="4880" s="268" customFormat="1"/>
    <row r="4881" s="268" customFormat="1"/>
    <row r="4882" s="268" customFormat="1"/>
    <row r="4883" s="268" customFormat="1"/>
    <row r="4884" s="268" customFormat="1"/>
    <row r="4885" s="268" customFormat="1"/>
    <row r="4886" s="268" customFormat="1"/>
    <row r="4887" s="268" customFormat="1"/>
    <row r="4888" s="268" customFormat="1"/>
    <row r="4889" s="268" customFormat="1"/>
    <row r="4890" s="268" customFormat="1"/>
    <row r="4891" s="268" customFormat="1"/>
    <row r="4892" s="268" customFormat="1"/>
    <row r="4893" s="268" customFormat="1"/>
    <row r="4894" s="268" customFormat="1"/>
    <row r="4895" s="268" customFormat="1"/>
    <row r="4896" s="268" customFormat="1"/>
    <row r="4897" s="268" customFormat="1"/>
    <row r="4898" s="268" customFormat="1"/>
    <row r="4899" s="268" customFormat="1"/>
    <row r="4900" s="268" customFormat="1"/>
    <row r="4901" s="268" customFormat="1"/>
    <row r="4902" s="268" customFormat="1"/>
    <row r="4903" s="268" customFormat="1"/>
    <row r="4904" s="268" customFormat="1"/>
    <row r="4905" s="268" customFormat="1"/>
    <row r="4906" s="268" customFormat="1"/>
    <row r="4907" s="268" customFormat="1"/>
    <row r="4908" s="268" customFormat="1"/>
    <row r="4909" s="268" customFormat="1"/>
    <row r="4910" s="268" customFormat="1"/>
    <row r="4911" s="268" customFormat="1"/>
    <row r="4912" s="268" customFormat="1"/>
    <row r="4913" s="268" customFormat="1"/>
    <row r="4914" s="268" customFormat="1"/>
    <row r="4915" s="268" customFormat="1"/>
    <row r="4916" s="268" customFormat="1"/>
    <row r="4917" s="268" customFormat="1"/>
    <row r="4918" s="268" customFormat="1"/>
    <row r="4919" s="268" customFormat="1"/>
    <row r="4920" s="268" customFormat="1"/>
    <row r="4921" s="268" customFormat="1"/>
    <row r="4922" s="268" customFormat="1"/>
    <row r="4923" s="268" customFormat="1"/>
    <row r="4924" s="268" customFormat="1"/>
    <row r="4925" s="268" customFormat="1"/>
    <row r="4926" s="268" customFormat="1"/>
    <row r="4927" s="268" customFormat="1"/>
    <row r="4928" s="268" customFormat="1"/>
    <row r="4929" s="268" customFormat="1"/>
    <row r="4930" s="268" customFormat="1"/>
    <row r="4931" s="268" customFormat="1"/>
    <row r="4932" s="268" customFormat="1"/>
    <row r="4933" s="268" customFormat="1"/>
    <row r="4934" s="268" customFormat="1"/>
    <row r="4935" s="268" customFormat="1"/>
    <row r="4936" s="268" customFormat="1"/>
    <row r="4937" s="268" customFormat="1"/>
    <row r="4938" s="268" customFormat="1"/>
    <row r="4939" s="268" customFormat="1"/>
    <row r="4940" s="268" customFormat="1"/>
    <row r="4941" s="268" customFormat="1"/>
    <row r="4942" s="268" customFormat="1"/>
    <row r="4943" s="268" customFormat="1"/>
    <row r="4944" s="268" customFormat="1"/>
    <row r="4945" s="268" customFormat="1"/>
    <row r="4946" s="268" customFormat="1"/>
    <row r="4947" s="268" customFormat="1"/>
    <row r="4948" s="268" customFormat="1"/>
    <row r="4949" s="268" customFormat="1"/>
    <row r="4950" s="268" customFormat="1"/>
    <row r="4951" s="268" customFormat="1"/>
    <row r="4952" s="268" customFormat="1"/>
    <row r="4953" s="268" customFormat="1"/>
    <row r="4954" s="268" customFormat="1"/>
    <row r="4955" s="268" customFormat="1"/>
    <row r="4956" s="268" customFormat="1"/>
    <row r="4957" s="268" customFormat="1"/>
    <row r="4958" s="268" customFormat="1"/>
    <row r="4959" s="268" customFormat="1"/>
    <row r="4960" s="268" customFormat="1"/>
    <row r="4961" s="268" customFormat="1"/>
    <row r="4962" s="268" customFormat="1"/>
    <row r="4963" s="268" customFormat="1"/>
    <row r="4964" s="268" customFormat="1"/>
    <row r="4965" s="268" customFormat="1"/>
    <row r="4966" s="268" customFormat="1"/>
    <row r="4967" s="268" customFormat="1"/>
    <row r="4968" s="268" customFormat="1"/>
    <row r="4969" s="268" customFormat="1"/>
    <row r="4970" s="268" customFormat="1"/>
    <row r="4971" s="268" customFormat="1"/>
    <row r="4972" s="268" customFormat="1"/>
    <row r="4973" s="268" customFormat="1"/>
    <row r="4974" s="268" customFormat="1"/>
    <row r="4975" s="268" customFormat="1"/>
    <row r="4976" s="268" customFormat="1"/>
    <row r="4977" s="268" customFormat="1"/>
    <row r="4978" s="268" customFormat="1"/>
    <row r="4979" s="268" customFormat="1"/>
    <row r="4980" s="268" customFormat="1"/>
    <row r="4981" s="268" customFormat="1"/>
    <row r="4982" s="268" customFormat="1"/>
    <row r="4983" s="268" customFormat="1"/>
    <row r="4984" s="268" customFormat="1"/>
    <row r="4985" s="268" customFormat="1"/>
    <row r="4986" s="268" customFormat="1"/>
    <row r="4987" s="268" customFormat="1"/>
    <row r="4988" s="268" customFormat="1"/>
    <row r="4989" s="268" customFormat="1"/>
    <row r="4990" s="268" customFormat="1"/>
    <row r="4991" s="268" customFormat="1"/>
    <row r="4992" s="268" customFormat="1"/>
    <row r="4993" s="268" customFormat="1"/>
    <row r="4994" s="268" customFormat="1"/>
    <row r="4995" s="268" customFormat="1"/>
    <row r="4996" s="268" customFormat="1"/>
    <row r="4997" s="268" customFormat="1"/>
    <row r="4998" s="268" customFormat="1"/>
    <row r="4999" s="268" customFormat="1"/>
    <row r="5000" s="268" customFormat="1"/>
    <row r="5001" s="268" customFormat="1"/>
    <row r="5002" s="268" customFormat="1"/>
    <row r="5003" s="268" customFormat="1"/>
    <row r="5004" s="268" customFormat="1"/>
    <row r="5005" s="268" customFormat="1"/>
    <row r="5006" s="268" customFormat="1"/>
    <row r="5007" s="268" customFormat="1"/>
    <row r="5008" s="268" customFormat="1"/>
    <row r="5009" s="268" customFormat="1"/>
    <row r="5010" s="268" customFormat="1"/>
    <row r="5011" s="268" customFormat="1"/>
    <row r="5012" s="268" customFormat="1"/>
    <row r="5013" s="268" customFormat="1"/>
    <row r="5014" s="268" customFormat="1"/>
    <row r="5015" s="268" customFormat="1"/>
    <row r="5016" s="268" customFormat="1"/>
    <row r="5017" s="268" customFormat="1"/>
    <row r="5018" s="268" customFormat="1"/>
    <row r="5019" s="268" customFormat="1"/>
    <row r="5020" s="268" customFormat="1"/>
    <row r="5021" s="268" customFormat="1"/>
    <row r="5022" s="268" customFormat="1"/>
    <row r="5023" s="268" customFormat="1"/>
    <row r="5024" s="268" customFormat="1"/>
    <row r="5025" s="268" customFormat="1"/>
    <row r="5026" s="268" customFormat="1"/>
    <row r="5027" s="268" customFormat="1"/>
    <row r="5028" s="268" customFormat="1"/>
    <row r="5029" s="268" customFormat="1"/>
    <row r="5030" s="268" customFormat="1"/>
    <row r="5031" s="268" customFormat="1"/>
    <row r="5032" s="268" customFormat="1"/>
    <row r="5033" s="268" customFormat="1"/>
    <row r="5034" s="268" customFormat="1"/>
    <row r="5035" s="268" customFormat="1"/>
    <row r="5036" s="268" customFormat="1"/>
    <row r="5037" s="268" customFormat="1"/>
    <row r="5038" s="268" customFormat="1"/>
    <row r="5039" s="268" customFormat="1"/>
    <row r="5040" s="268" customFormat="1"/>
    <row r="5041" s="268" customFormat="1"/>
    <row r="5042" s="268" customFormat="1"/>
    <row r="5043" s="268" customFormat="1"/>
    <row r="5044" s="268" customFormat="1"/>
    <row r="5045" s="268" customFormat="1"/>
    <row r="5046" s="268" customFormat="1"/>
    <row r="5047" s="268" customFormat="1"/>
    <row r="5048" s="268" customFormat="1"/>
    <row r="5049" s="268" customFormat="1"/>
    <row r="5050" s="268" customFormat="1"/>
    <row r="5051" s="268" customFormat="1"/>
    <row r="5052" s="268" customFormat="1"/>
    <row r="5053" s="268" customFormat="1"/>
    <row r="5054" s="268" customFormat="1"/>
    <row r="5055" s="268" customFormat="1"/>
    <row r="5056" s="268" customFormat="1"/>
    <row r="5057" s="268" customFormat="1"/>
    <row r="5058" s="268" customFormat="1"/>
    <row r="5059" s="268" customFormat="1"/>
    <row r="5060" s="268" customFormat="1"/>
    <row r="5061" s="268" customFormat="1"/>
    <row r="5062" s="268" customFormat="1"/>
    <row r="5063" s="268" customFormat="1"/>
    <row r="5064" s="268" customFormat="1"/>
    <row r="5065" s="268" customFormat="1"/>
    <row r="5066" s="268" customFormat="1"/>
    <row r="5067" s="268" customFormat="1"/>
    <row r="5068" s="268" customFormat="1"/>
    <row r="5069" s="268" customFormat="1"/>
    <row r="5070" s="268" customFormat="1"/>
    <row r="5071" s="268" customFormat="1"/>
    <row r="5072" s="268" customFormat="1"/>
    <row r="5073" s="268" customFormat="1"/>
    <row r="5074" s="268" customFormat="1"/>
    <row r="5075" s="268" customFormat="1"/>
    <row r="5076" s="268" customFormat="1"/>
    <row r="5077" s="268" customFormat="1"/>
    <row r="5078" s="268" customFormat="1"/>
    <row r="5079" s="268" customFormat="1"/>
    <row r="5080" s="268" customFormat="1"/>
    <row r="5081" s="268" customFormat="1"/>
    <row r="5082" s="268" customFormat="1"/>
    <row r="5083" s="268" customFormat="1"/>
    <row r="5084" s="268" customFormat="1"/>
    <row r="5085" s="268" customFormat="1"/>
    <row r="5086" s="268" customFormat="1"/>
    <row r="5087" s="268" customFormat="1"/>
    <row r="5088" s="268" customFormat="1"/>
    <row r="5089" s="268" customFormat="1"/>
    <row r="5090" s="268" customFormat="1"/>
    <row r="5091" s="268" customFormat="1"/>
    <row r="5092" s="268" customFormat="1"/>
    <row r="5093" s="268" customFormat="1"/>
    <row r="5094" s="268" customFormat="1"/>
    <row r="5095" s="268" customFormat="1"/>
    <row r="5096" s="268" customFormat="1"/>
    <row r="5097" s="268" customFormat="1"/>
    <row r="5098" s="268" customFormat="1"/>
    <row r="5099" s="268" customFormat="1"/>
    <row r="5100" s="268" customFormat="1"/>
    <row r="5101" s="268" customFormat="1"/>
    <row r="5102" s="268" customFormat="1"/>
    <row r="5103" s="268" customFormat="1"/>
    <row r="5104" s="268" customFormat="1"/>
    <row r="5105" s="268" customFormat="1"/>
    <row r="5106" s="268" customFormat="1"/>
    <row r="5107" s="268" customFormat="1"/>
    <row r="5108" s="268" customFormat="1"/>
    <row r="5109" s="268" customFormat="1"/>
    <row r="5110" s="268" customFormat="1"/>
    <row r="5111" s="268" customFormat="1"/>
    <row r="5112" s="268" customFormat="1"/>
    <row r="5113" s="268" customFormat="1"/>
    <row r="5114" s="268" customFormat="1"/>
    <row r="5115" s="268" customFormat="1"/>
    <row r="5116" s="268" customFormat="1"/>
    <row r="5117" s="268" customFormat="1"/>
    <row r="5118" s="268" customFormat="1"/>
    <row r="5119" s="268" customFormat="1"/>
    <row r="5120" s="268" customFormat="1"/>
    <row r="5121" s="268" customFormat="1"/>
    <row r="5122" s="268" customFormat="1"/>
    <row r="5123" s="268" customFormat="1"/>
    <row r="5124" s="268" customFormat="1"/>
    <row r="5125" s="268" customFormat="1"/>
    <row r="5126" s="268" customFormat="1"/>
    <row r="5127" s="268" customFormat="1"/>
    <row r="5128" s="268" customFormat="1"/>
    <row r="5129" s="268" customFormat="1"/>
    <row r="5130" s="268" customFormat="1"/>
    <row r="5131" s="268" customFormat="1"/>
    <row r="5132" s="268" customFormat="1"/>
    <row r="5133" s="268" customFormat="1"/>
    <row r="5134" s="268" customFormat="1"/>
    <row r="5135" s="268" customFormat="1"/>
    <row r="5136" s="268" customFormat="1"/>
    <row r="5137" s="268" customFormat="1"/>
    <row r="5138" s="268" customFormat="1"/>
    <row r="5139" s="268" customFormat="1"/>
    <row r="5140" s="268" customFormat="1"/>
    <row r="5141" s="268" customFormat="1"/>
    <row r="5142" s="268" customFormat="1"/>
    <row r="5143" s="268" customFormat="1"/>
    <row r="5144" s="268" customFormat="1"/>
    <row r="5145" s="268" customFormat="1"/>
    <row r="5146" s="268" customFormat="1"/>
    <row r="5147" s="268" customFormat="1"/>
    <row r="5148" s="268" customFormat="1"/>
    <row r="5149" s="268" customFormat="1"/>
    <row r="5150" s="268" customFormat="1"/>
    <row r="5151" s="268" customFormat="1"/>
    <row r="5152" s="268" customFormat="1"/>
    <row r="5153" s="268" customFormat="1"/>
    <row r="5154" s="268" customFormat="1"/>
    <row r="5155" s="268" customFormat="1"/>
    <row r="5156" s="268" customFormat="1"/>
    <row r="5157" s="268" customFormat="1"/>
    <row r="5158" s="268" customFormat="1"/>
    <row r="5159" s="268" customFormat="1"/>
    <row r="5160" s="268" customFormat="1"/>
    <row r="5161" s="268" customFormat="1"/>
    <row r="5162" s="268" customFormat="1"/>
    <row r="5163" s="268" customFormat="1"/>
    <row r="5164" s="268" customFormat="1"/>
    <row r="5165" s="268" customFormat="1"/>
    <row r="5166" s="268" customFormat="1"/>
    <row r="5167" s="268" customFormat="1"/>
    <row r="5168" s="268" customFormat="1"/>
    <row r="5169" s="268" customFormat="1"/>
    <row r="5170" s="268" customFormat="1"/>
    <row r="5171" s="268" customFormat="1"/>
    <row r="5172" s="268" customFormat="1"/>
    <row r="5173" s="268" customFormat="1"/>
    <row r="5174" s="268" customFormat="1"/>
    <row r="5175" s="268" customFormat="1"/>
    <row r="5176" s="268" customFormat="1"/>
    <row r="5177" s="268" customFormat="1"/>
    <row r="5178" s="268" customFormat="1"/>
    <row r="5179" s="268" customFormat="1"/>
    <row r="5180" s="268" customFormat="1"/>
    <row r="5181" s="268" customFormat="1"/>
    <row r="5182" s="268" customFormat="1"/>
    <row r="5183" s="268" customFormat="1"/>
    <row r="5184" s="268" customFormat="1"/>
    <row r="5185" s="268" customFormat="1"/>
    <row r="5186" s="268" customFormat="1"/>
    <row r="5187" s="268" customFormat="1"/>
    <row r="5188" s="268" customFormat="1"/>
    <row r="5189" s="268" customFormat="1"/>
    <row r="5190" s="268" customFormat="1"/>
    <row r="5191" s="268" customFormat="1"/>
    <row r="5192" s="268" customFormat="1"/>
    <row r="5193" s="268" customFormat="1"/>
    <row r="5194" s="268" customFormat="1"/>
    <row r="5195" s="268" customFormat="1"/>
    <row r="5196" s="268" customFormat="1"/>
    <row r="5197" s="268" customFormat="1"/>
    <row r="5198" s="268" customFormat="1"/>
    <row r="5199" s="268" customFormat="1"/>
    <row r="5200" s="268" customFormat="1"/>
    <row r="5201" s="268" customFormat="1"/>
    <row r="5202" s="268" customFormat="1"/>
    <row r="5203" s="268" customFormat="1"/>
    <row r="5204" s="268" customFormat="1"/>
    <row r="5205" s="268" customFormat="1"/>
    <row r="5206" s="268" customFormat="1"/>
    <row r="5207" s="268" customFormat="1"/>
    <row r="5208" s="268" customFormat="1"/>
    <row r="5209" s="268" customFormat="1"/>
    <row r="5210" s="268" customFormat="1"/>
    <row r="5211" s="268" customFormat="1"/>
    <row r="5212" s="268" customFormat="1"/>
    <row r="5213" s="268" customFormat="1"/>
    <row r="5214" s="268" customFormat="1"/>
    <row r="5215" s="268" customFormat="1"/>
    <row r="5216" s="268" customFormat="1"/>
    <row r="5217" s="268" customFormat="1"/>
    <row r="5218" s="268" customFormat="1"/>
    <row r="5219" s="268" customFormat="1"/>
    <row r="5220" s="268" customFormat="1"/>
    <row r="5221" s="268" customFormat="1"/>
    <row r="5222" s="268" customFormat="1"/>
    <row r="5223" s="268" customFormat="1"/>
    <row r="5224" s="268" customFormat="1"/>
    <row r="5225" s="268" customFormat="1"/>
    <row r="5226" s="268" customFormat="1"/>
    <row r="5227" s="268" customFormat="1"/>
    <row r="5228" s="268" customFormat="1"/>
    <row r="5229" s="268" customFormat="1"/>
    <row r="5230" s="268" customFormat="1"/>
    <row r="5231" s="268" customFormat="1"/>
    <row r="5232" s="268" customFormat="1"/>
    <row r="5233" s="268" customFormat="1"/>
    <row r="5234" s="268" customFormat="1"/>
    <row r="5235" s="268" customFormat="1"/>
    <row r="5236" s="268" customFormat="1"/>
    <row r="5237" s="268" customFormat="1"/>
    <row r="5238" s="268" customFormat="1"/>
    <row r="5239" s="268" customFormat="1"/>
    <row r="5240" s="268" customFormat="1"/>
    <row r="5241" s="268" customFormat="1"/>
    <row r="5242" s="268" customFormat="1"/>
    <row r="5243" s="268" customFormat="1"/>
    <row r="5244" s="268" customFormat="1"/>
    <row r="5245" s="268" customFormat="1"/>
    <row r="5246" s="268" customFormat="1"/>
    <row r="5247" s="268" customFormat="1"/>
    <row r="5248" s="268" customFormat="1"/>
    <row r="5249" s="268" customFormat="1"/>
    <row r="5250" s="268" customFormat="1"/>
    <row r="5251" s="268" customFormat="1"/>
    <row r="5252" s="268" customFormat="1"/>
    <row r="5253" s="268" customFormat="1"/>
    <row r="5254" s="268" customFormat="1"/>
    <row r="5255" s="268" customFormat="1"/>
    <row r="5256" s="268" customFormat="1"/>
    <row r="5257" s="268" customFormat="1"/>
    <row r="5258" s="268" customFormat="1"/>
    <row r="5259" s="268" customFormat="1"/>
    <row r="5260" s="268" customFormat="1"/>
    <row r="5261" s="268" customFormat="1"/>
    <row r="5262" s="268" customFormat="1"/>
    <row r="5263" s="268" customFormat="1"/>
    <row r="5264" s="268" customFormat="1"/>
    <row r="5265" s="268" customFormat="1"/>
    <row r="5266" s="268" customFormat="1"/>
    <row r="5267" s="268" customFormat="1"/>
    <row r="5268" s="268" customFormat="1"/>
    <row r="5269" s="268" customFormat="1"/>
    <row r="5270" s="268" customFormat="1"/>
    <row r="5271" s="268" customFormat="1"/>
    <row r="5272" s="268" customFormat="1"/>
    <row r="5273" s="268" customFormat="1"/>
    <row r="5274" s="268" customFormat="1"/>
    <row r="5275" s="268" customFormat="1"/>
    <row r="5276" s="268" customFormat="1"/>
    <row r="5277" s="268" customFormat="1"/>
    <row r="5278" s="268" customFormat="1"/>
    <row r="5279" s="268" customFormat="1"/>
    <row r="5280" s="268" customFormat="1"/>
    <row r="5281" s="268" customFormat="1"/>
    <row r="5282" s="268" customFormat="1"/>
    <row r="5283" s="268" customFormat="1"/>
    <row r="5284" s="268" customFormat="1"/>
    <row r="5285" s="268" customFormat="1"/>
    <row r="5286" s="268" customFormat="1"/>
    <row r="5287" s="268" customFormat="1"/>
    <row r="5288" s="268" customFormat="1"/>
    <row r="5289" s="268" customFormat="1"/>
    <row r="5290" s="268" customFormat="1"/>
    <row r="5291" s="268" customFormat="1"/>
    <row r="5292" s="268" customFormat="1"/>
    <row r="5293" s="268" customFormat="1"/>
    <row r="5294" s="268" customFormat="1"/>
    <row r="5295" s="268" customFormat="1"/>
    <row r="5296" s="268" customFormat="1"/>
    <row r="5297" s="268" customFormat="1"/>
    <row r="5298" s="268" customFormat="1"/>
    <row r="5299" s="268" customFormat="1"/>
    <row r="5300" s="268" customFormat="1"/>
    <row r="5301" s="268" customFormat="1"/>
    <row r="5302" s="268" customFormat="1"/>
    <row r="5303" s="268" customFormat="1"/>
    <row r="5304" s="268" customFormat="1"/>
    <row r="5305" s="268" customFormat="1"/>
    <row r="5306" s="268" customFormat="1"/>
    <row r="5307" s="268" customFormat="1"/>
    <row r="5308" s="268" customFormat="1"/>
    <row r="5309" s="268" customFormat="1"/>
    <row r="5310" s="268" customFormat="1"/>
    <row r="5311" s="268" customFormat="1"/>
    <row r="5312" s="268" customFormat="1"/>
    <row r="5313" s="268" customFormat="1"/>
    <row r="5314" s="268" customFormat="1"/>
    <row r="5315" s="268" customFormat="1"/>
    <row r="5316" s="268" customFormat="1"/>
    <row r="5317" s="268" customFormat="1"/>
    <row r="5318" s="268" customFormat="1"/>
    <row r="5319" s="268" customFormat="1"/>
    <row r="5320" s="268" customFormat="1"/>
    <row r="5321" s="268" customFormat="1"/>
    <row r="5322" s="268" customFormat="1"/>
    <row r="5323" s="268" customFormat="1"/>
    <row r="5324" s="268" customFormat="1"/>
    <row r="5325" s="268" customFormat="1"/>
    <row r="5326" s="268" customFormat="1"/>
    <row r="5327" s="268" customFormat="1"/>
    <row r="5328" s="268" customFormat="1"/>
    <row r="5329" s="268" customFormat="1"/>
    <row r="5330" s="268" customFormat="1"/>
    <row r="5331" s="268" customFormat="1"/>
    <row r="5332" s="268" customFormat="1"/>
    <row r="5333" s="268" customFormat="1"/>
    <row r="5334" s="268" customFormat="1"/>
    <row r="5335" s="268" customFormat="1"/>
    <row r="5336" s="268" customFormat="1"/>
    <row r="5337" s="268" customFormat="1"/>
    <row r="5338" s="268" customFormat="1"/>
    <row r="5339" s="268" customFormat="1"/>
    <row r="5340" s="268" customFormat="1"/>
    <row r="5341" s="268" customFormat="1"/>
    <row r="5342" s="268" customFormat="1"/>
    <row r="5343" s="268" customFormat="1"/>
    <row r="5344" s="268" customFormat="1"/>
    <row r="5345" s="268" customFormat="1"/>
    <row r="5346" s="268" customFormat="1"/>
    <row r="5347" s="268" customFormat="1"/>
    <row r="5348" s="268" customFormat="1"/>
    <row r="5349" s="268" customFormat="1"/>
    <row r="5350" s="268" customFormat="1"/>
    <row r="5351" s="268" customFormat="1"/>
    <row r="5352" s="268" customFormat="1"/>
    <row r="5353" s="268" customFormat="1"/>
    <row r="5354" s="268" customFormat="1"/>
    <row r="5355" s="268" customFormat="1"/>
    <row r="5356" s="268" customFormat="1"/>
    <row r="5357" s="268" customFormat="1"/>
    <row r="5358" s="268" customFormat="1"/>
    <row r="5359" s="268" customFormat="1"/>
    <row r="5360" s="268" customFormat="1"/>
    <row r="5361" s="268" customFormat="1"/>
    <row r="5362" s="268" customFormat="1"/>
    <row r="5363" s="268" customFormat="1"/>
    <row r="5364" s="268" customFormat="1"/>
    <row r="5365" s="268" customFormat="1"/>
    <row r="5366" s="268" customFormat="1"/>
    <row r="5367" s="268" customFormat="1"/>
    <row r="5368" s="268" customFormat="1"/>
    <row r="5369" s="268" customFormat="1"/>
    <row r="5370" s="268" customFormat="1"/>
    <row r="5371" s="268" customFormat="1"/>
    <row r="5372" s="268" customFormat="1"/>
    <row r="5373" s="268" customFormat="1"/>
    <row r="5374" s="268" customFormat="1"/>
    <row r="5375" s="268" customFormat="1"/>
    <row r="5376" s="268" customFormat="1"/>
    <row r="5377" s="268" customFormat="1"/>
    <row r="5378" s="268" customFormat="1"/>
    <row r="5379" s="268" customFormat="1"/>
    <row r="5380" s="268" customFormat="1"/>
    <row r="5381" s="268" customFormat="1"/>
    <row r="5382" s="268" customFormat="1"/>
    <row r="5383" s="268" customFormat="1"/>
    <row r="5384" s="268" customFormat="1"/>
    <row r="5385" s="268" customFormat="1"/>
    <row r="5386" s="268" customFormat="1"/>
    <row r="5387" s="268" customFormat="1"/>
    <row r="5388" s="268" customFormat="1"/>
    <row r="5389" s="268" customFormat="1"/>
    <row r="5390" s="268" customFormat="1"/>
    <row r="5391" s="268" customFormat="1"/>
    <row r="5392" s="268" customFormat="1"/>
    <row r="5393" s="268" customFormat="1"/>
    <row r="5394" s="268" customFormat="1"/>
    <row r="5395" s="268" customFormat="1"/>
    <row r="5396" s="268" customFormat="1"/>
    <row r="5397" s="268" customFormat="1"/>
    <row r="5398" s="268" customFormat="1"/>
    <row r="5399" s="268" customFormat="1"/>
    <row r="5400" s="268" customFormat="1"/>
    <row r="5401" s="268" customFormat="1"/>
    <row r="5402" s="268" customFormat="1"/>
    <row r="5403" s="268" customFormat="1"/>
    <row r="5404" s="268" customFormat="1"/>
    <row r="5405" s="268" customFormat="1"/>
    <row r="5406" s="268" customFormat="1"/>
    <row r="5407" s="268" customFormat="1"/>
    <row r="5408" s="268" customFormat="1"/>
    <row r="5409" s="268" customFormat="1"/>
    <row r="5410" s="268" customFormat="1"/>
    <row r="5411" s="268" customFormat="1"/>
    <row r="5412" s="268" customFormat="1"/>
    <row r="5413" s="268" customFormat="1"/>
    <row r="5414" s="268" customFormat="1"/>
    <row r="5415" s="268" customFormat="1"/>
    <row r="5416" s="268" customFormat="1"/>
    <row r="5417" s="268" customFormat="1"/>
    <row r="5418" s="268" customFormat="1"/>
    <row r="5419" s="268" customFormat="1"/>
    <row r="5420" s="268" customFormat="1"/>
    <row r="5421" s="268" customFormat="1"/>
    <row r="5422" s="268" customFormat="1"/>
    <row r="5423" s="268" customFormat="1"/>
    <row r="5424" s="268" customFormat="1"/>
    <row r="5425" s="268" customFormat="1"/>
    <row r="5426" s="268" customFormat="1"/>
    <row r="5427" s="268" customFormat="1"/>
    <row r="5428" s="268" customFormat="1"/>
    <row r="5429" s="268" customFormat="1"/>
    <row r="5430" s="268" customFormat="1"/>
    <row r="5431" s="268" customFormat="1"/>
    <row r="5432" s="268" customFormat="1"/>
    <row r="5433" s="268" customFormat="1"/>
    <row r="5434" s="268" customFormat="1"/>
    <row r="5435" s="268" customFormat="1"/>
    <row r="5436" s="268" customFormat="1"/>
    <row r="5437" s="268" customFormat="1"/>
    <row r="5438" s="268" customFormat="1"/>
    <row r="5439" s="268" customFormat="1"/>
    <row r="5440" s="268" customFormat="1"/>
    <row r="5441" s="268" customFormat="1"/>
    <row r="5442" s="268" customFormat="1"/>
    <row r="5443" s="268" customFormat="1"/>
    <row r="5444" s="268" customFormat="1"/>
    <row r="5445" s="268" customFormat="1"/>
    <row r="5446" s="268" customFormat="1"/>
    <row r="5447" s="268" customFormat="1"/>
    <row r="5448" s="268" customFormat="1"/>
    <row r="5449" s="268" customFormat="1"/>
    <row r="5450" s="268" customFormat="1"/>
    <row r="5451" s="268" customFormat="1"/>
    <row r="5452" s="268" customFormat="1"/>
    <row r="5453" s="268" customFormat="1"/>
    <row r="5454" s="268" customFormat="1"/>
    <row r="5455" s="268" customFormat="1"/>
    <row r="5456" s="268" customFormat="1"/>
    <row r="5457" s="268" customFormat="1"/>
    <row r="5458" s="268" customFormat="1"/>
    <row r="5459" s="268" customFormat="1"/>
    <row r="5460" s="268" customFormat="1"/>
    <row r="5461" s="268" customFormat="1"/>
    <row r="5462" s="268" customFormat="1"/>
    <row r="5463" s="268" customFormat="1"/>
    <row r="5464" s="268" customFormat="1"/>
    <row r="5465" s="268" customFormat="1"/>
    <row r="5466" s="268" customFormat="1"/>
    <row r="5467" s="268" customFormat="1"/>
    <row r="5468" s="268" customFormat="1"/>
    <row r="5469" s="268" customFormat="1"/>
    <row r="5470" s="268" customFormat="1"/>
    <row r="5471" s="268" customFormat="1"/>
    <row r="5472" s="268" customFormat="1"/>
    <row r="5473" s="268" customFormat="1"/>
    <row r="5474" s="268" customFormat="1"/>
    <row r="5475" s="268" customFormat="1"/>
    <row r="5476" s="268" customFormat="1"/>
    <row r="5477" s="268" customFormat="1"/>
    <row r="5478" s="268" customFormat="1"/>
    <row r="5479" s="268" customFormat="1"/>
    <row r="5480" s="268" customFormat="1"/>
    <row r="5481" s="268" customFormat="1"/>
    <row r="5482" s="268" customFormat="1"/>
    <row r="5483" s="268" customFormat="1"/>
    <row r="5484" s="268" customFormat="1"/>
    <row r="5485" s="268" customFormat="1"/>
    <row r="5486" s="268" customFormat="1"/>
    <row r="5487" s="268" customFormat="1"/>
    <row r="5488" s="268" customFormat="1"/>
    <row r="5489" s="268" customFormat="1"/>
    <row r="5490" s="268" customFormat="1"/>
    <row r="5491" s="268" customFormat="1"/>
    <row r="5492" s="268" customFormat="1"/>
    <row r="5493" s="268" customFormat="1"/>
    <row r="5494" s="268" customFormat="1"/>
    <row r="5495" s="268" customFormat="1"/>
    <row r="5496" s="268" customFormat="1"/>
    <row r="5497" s="268" customFormat="1"/>
    <row r="5498" s="268" customFormat="1"/>
    <row r="5499" s="268" customFormat="1"/>
    <row r="5500" s="268" customFormat="1"/>
    <row r="5501" s="268" customFormat="1"/>
    <row r="5502" s="268" customFormat="1"/>
    <row r="5503" s="268" customFormat="1"/>
    <row r="5504" s="268" customFormat="1"/>
    <row r="5505" s="268" customFormat="1"/>
    <row r="5506" s="268" customFormat="1"/>
    <row r="5507" s="268" customFormat="1"/>
    <row r="5508" s="268" customFormat="1"/>
    <row r="5509" s="268" customFormat="1"/>
    <row r="5510" s="268" customFormat="1"/>
    <row r="5511" s="268" customFormat="1"/>
    <row r="5512" s="268" customFormat="1"/>
    <row r="5513" s="268" customFormat="1"/>
    <row r="5514" s="268" customFormat="1"/>
    <row r="5515" s="268" customFormat="1"/>
    <row r="5516" s="268" customFormat="1"/>
    <row r="5517" s="268" customFormat="1"/>
    <row r="5518" s="268" customFormat="1"/>
    <row r="5519" s="268" customFormat="1"/>
    <row r="5520" s="268" customFormat="1"/>
    <row r="5521" s="268" customFormat="1"/>
    <row r="5522" s="268" customFormat="1"/>
    <row r="5523" s="268" customFormat="1"/>
    <row r="5524" s="268" customFormat="1"/>
    <row r="5525" s="268" customFormat="1"/>
    <row r="5526" s="268" customFormat="1"/>
    <row r="5527" s="268" customFormat="1"/>
    <row r="5528" s="268" customFormat="1"/>
    <row r="5529" s="268" customFormat="1"/>
    <row r="5530" s="268" customFormat="1"/>
    <row r="5531" s="268" customFormat="1"/>
    <row r="5532" s="268" customFormat="1"/>
    <row r="5533" s="268" customFormat="1"/>
    <row r="5534" s="268" customFormat="1"/>
    <row r="5535" s="268" customFormat="1"/>
    <row r="5536" s="268" customFormat="1"/>
    <row r="5537" s="268" customFormat="1"/>
    <row r="5538" s="268" customFormat="1"/>
    <row r="5539" s="268" customFormat="1"/>
    <row r="5540" s="268" customFormat="1"/>
    <row r="5541" s="268" customFormat="1"/>
    <row r="5542" s="268" customFormat="1"/>
    <row r="5543" s="268" customFormat="1"/>
    <row r="5544" s="268" customFormat="1"/>
    <row r="5545" s="268" customFormat="1"/>
    <row r="5546" s="268" customFormat="1"/>
    <row r="5547" s="268" customFormat="1"/>
    <row r="5548" s="268" customFormat="1"/>
    <row r="5549" s="268" customFormat="1"/>
    <row r="5550" s="268" customFormat="1"/>
    <row r="5551" s="268" customFormat="1"/>
    <row r="5552" s="268" customFormat="1"/>
    <row r="5553" s="268" customFormat="1"/>
    <row r="5554" s="268" customFormat="1"/>
    <row r="5555" s="268" customFormat="1"/>
    <row r="5556" s="268" customFormat="1"/>
    <row r="5557" s="268" customFormat="1"/>
    <row r="5558" s="268" customFormat="1"/>
    <row r="5559" s="268" customFormat="1"/>
    <row r="5560" s="268" customFormat="1"/>
    <row r="5561" s="268" customFormat="1"/>
    <row r="5562" s="268" customFormat="1"/>
    <row r="5563" s="268" customFormat="1"/>
    <row r="5564" s="268" customFormat="1"/>
    <row r="5565" s="268" customFormat="1"/>
    <row r="5566" s="268" customFormat="1"/>
    <row r="5567" s="268" customFormat="1"/>
    <row r="5568" s="268" customFormat="1"/>
    <row r="5569" s="268" customFormat="1"/>
    <row r="5570" s="268" customFormat="1"/>
    <row r="5571" s="268" customFormat="1"/>
    <row r="5572" s="268" customFormat="1"/>
    <row r="5573" s="268" customFormat="1"/>
    <row r="5574" s="268" customFormat="1"/>
    <row r="5575" s="268" customFormat="1"/>
    <row r="5576" s="268" customFormat="1"/>
    <row r="5577" s="268" customFormat="1"/>
    <row r="5578" s="268" customFormat="1"/>
    <row r="5579" s="268" customFormat="1"/>
    <row r="5580" s="268" customFormat="1"/>
    <row r="5581" s="268" customFormat="1"/>
    <row r="5582" s="268" customFormat="1"/>
    <row r="5583" s="268" customFormat="1"/>
    <row r="5584" s="268" customFormat="1"/>
    <row r="5585" s="268" customFormat="1"/>
    <row r="5586" s="268" customFormat="1"/>
    <row r="5587" s="268" customFormat="1"/>
    <row r="5588" s="268" customFormat="1"/>
    <row r="5589" s="268" customFormat="1"/>
    <row r="5590" s="268" customFormat="1"/>
    <row r="5591" s="268" customFormat="1"/>
    <row r="5592" s="268" customFormat="1"/>
    <row r="5593" s="268" customFormat="1"/>
    <row r="5594" s="268" customFormat="1"/>
    <row r="5595" s="268" customFormat="1"/>
    <row r="5596" s="268" customFormat="1"/>
    <row r="5597" s="268" customFormat="1"/>
    <row r="5598" s="268" customFormat="1"/>
    <row r="5599" s="268" customFormat="1"/>
    <row r="5600" s="268" customFormat="1"/>
    <row r="5601" s="268" customFormat="1"/>
    <row r="5602" s="268" customFormat="1"/>
    <row r="5603" s="268" customFormat="1"/>
    <row r="5604" s="268" customFormat="1"/>
    <row r="5605" s="268" customFormat="1"/>
    <row r="5606" s="268" customFormat="1"/>
    <row r="5607" s="268" customFormat="1"/>
    <row r="5608" s="268" customFormat="1"/>
    <row r="5609" s="268" customFormat="1"/>
    <row r="5610" s="268" customFormat="1"/>
    <row r="5611" s="268" customFormat="1"/>
    <row r="5612" s="268" customFormat="1"/>
    <row r="5613" s="268" customFormat="1"/>
    <row r="5614" s="268" customFormat="1"/>
    <row r="5615" s="268" customFormat="1"/>
    <row r="5616" s="268" customFormat="1"/>
    <row r="5617" s="268" customFormat="1"/>
    <row r="5618" s="268" customFormat="1"/>
    <row r="5619" s="268" customFormat="1"/>
    <row r="5620" s="268" customFormat="1"/>
    <row r="5621" s="268" customFormat="1"/>
    <row r="5622" s="268" customFormat="1"/>
    <row r="5623" s="268" customFormat="1"/>
    <row r="5624" s="268" customFormat="1"/>
    <row r="5625" s="268" customFormat="1"/>
    <row r="5626" s="268" customFormat="1"/>
    <row r="5627" s="268" customFormat="1"/>
    <row r="5628" s="268" customFormat="1"/>
    <row r="5629" s="268" customFormat="1"/>
    <row r="5630" s="268" customFormat="1"/>
    <row r="5631" s="268" customFormat="1"/>
    <row r="5632" s="268" customFormat="1"/>
    <row r="5633" s="268" customFormat="1"/>
    <row r="5634" s="268" customFormat="1"/>
    <row r="5635" s="268" customFormat="1"/>
    <row r="5636" s="268" customFormat="1"/>
    <row r="5637" s="268" customFormat="1"/>
    <row r="5638" s="268" customFormat="1"/>
    <row r="5639" s="268" customFormat="1"/>
    <row r="5640" s="268" customFormat="1"/>
    <row r="5641" s="268" customFormat="1"/>
    <row r="5642" s="268" customFormat="1"/>
    <row r="5643" s="268" customFormat="1"/>
    <row r="5644" s="268" customFormat="1"/>
    <row r="5645" s="268" customFormat="1"/>
    <row r="5646" s="268" customFormat="1"/>
    <row r="5647" s="268" customFormat="1"/>
    <row r="5648" s="268" customFormat="1"/>
    <row r="5649" s="268" customFormat="1"/>
    <row r="5650" s="268" customFormat="1"/>
    <row r="5651" s="268" customFormat="1"/>
    <row r="5652" s="268" customFormat="1"/>
    <row r="5653" s="268" customFormat="1"/>
    <row r="5654" s="268" customFormat="1"/>
    <row r="5655" s="268" customFormat="1"/>
    <row r="5656" s="268" customFormat="1"/>
    <row r="5657" s="268" customFormat="1"/>
    <row r="5658" s="268" customFormat="1"/>
    <row r="5659" s="268" customFormat="1"/>
    <row r="5660" s="268" customFormat="1"/>
    <row r="5661" s="268" customFormat="1"/>
    <row r="5662" s="268" customFormat="1"/>
    <row r="5663" s="268" customFormat="1"/>
    <row r="5664" s="268" customFormat="1"/>
    <row r="5665" s="268" customFormat="1"/>
    <row r="5666" s="268" customFormat="1"/>
    <row r="5667" s="268" customFormat="1"/>
    <row r="5668" s="268" customFormat="1"/>
    <row r="5669" s="268" customFormat="1"/>
    <row r="5670" s="268" customFormat="1"/>
    <row r="5671" s="268" customFormat="1"/>
    <row r="5672" s="268" customFormat="1"/>
    <row r="5673" s="268" customFormat="1"/>
    <row r="5674" s="268" customFormat="1"/>
    <row r="5675" s="268" customFormat="1"/>
    <row r="5676" s="268" customFormat="1"/>
    <row r="5677" s="268" customFormat="1"/>
    <row r="5678" s="268" customFormat="1"/>
    <row r="5679" s="268" customFormat="1"/>
    <row r="5680" s="268" customFormat="1"/>
    <row r="5681" s="268" customFormat="1"/>
    <row r="5682" s="268" customFormat="1"/>
    <row r="5683" s="268" customFormat="1"/>
    <row r="5684" s="268" customFormat="1"/>
    <row r="5685" s="268" customFormat="1"/>
    <row r="5686" s="268" customFormat="1"/>
    <row r="5687" s="268" customFormat="1"/>
    <row r="5688" s="268" customFormat="1"/>
    <row r="5689" s="268" customFormat="1"/>
    <row r="5690" s="268" customFormat="1"/>
    <row r="5691" s="268" customFormat="1"/>
    <row r="5692" s="268" customFormat="1"/>
    <row r="5693" s="268" customFormat="1"/>
    <row r="5694" s="268" customFormat="1"/>
    <row r="5695" s="268" customFormat="1"/>
    <row r="5696" s="268" customFormat="1"/>
    <row r="5697" s="268" customFormat="1"/>
    <row r="5698" s="268" customFormat="1"/>
    <row r="5699" s="268" customFormat="1"/>
    <row r="5700" s="268" customFormat="1"/>
    <row r="5701" s="268" customFormat="1"/>
    <row r="5702" s="268" customFormat="1"/>
    <row r="5703" s="268" customFormat="1"/>
    <row r="5704" s="268" customFormat="1"/>
    <row r="5705" s="268" customFormat="1"/>
    <row r="5706" s="268" customFormat="1"/>
    <row r="5707" s="268" customFormat="1"/>
    <row r="5708" s="268" customFormat="1"/>
    <row r="5709" s="268" customFormat="1"/>
    <row r="5710" s="268" customFormat="1"/>
    <row r="5711" s="268" customFormat="1"/>
    <row r="5712" s="268" customFormat="1"/>
    <row r="5713" s="268" customFormat="1"/>
    <row r="5714" s="268" customFormat="1"/>
    <row r="5715" s="268" customFormat="1"/>
    <row r="5716" s="268" customFormat="1"/>
    <row r="5717" s="268" customFormat="1"/>
    <row r="5718" s="268" customFormat="1"/>
    <row r="5719" s="268" customFormat="1"/>
    <row r="5720" s="268" customFormat="1"/>
    <row r="5721" s="268" customFormat="1"/>
    <row r="5722" s="268" customFormat="1"/>
    <row r="5723" s="268" customFormat="1"/>
    <row r="5724" s="268" customFormat="1"/>
    <row r="5725" s="268" customFormat="1"/>
    <row r="5726" s="268" customFormat="1"/>
    <row r="5727" s="268" customFormat="1"/>
    <row r="5728" s="268" customFormat="1"/>
    <row r="5729" s="268" customFormat="1"/>
    <row r="5730" s="268" customFormat="1"/>
    <row r="5731" s="268" customFormat="1"/>
    <row r="5732" s="268" customFormat="1"/>
    <row r="5733" s="268" customFormat="1"/>
    <row r="5734" s="268" customFormat="1"/>
    <row r="5735" s="268" customFormat="1"/>
    <row r="5736" s="268" customFormat="1"/>
    <row r="5737" s="268" customFormat="1"/>
    <row r="5738" s="268" customFormat="1"/>
    <row r="5739" s="268" customFormat="1"/>
    <row r="5740" s="268" customFormat="1"/>
    <row r="5741" s="268" customFormat="1"/>
    <row r="5742" s="268" customFormat="1"/>
    <row r="5743" s="268" customFormat="1"/>
    <row r="5744" s="268" customFormat="1"/>
    <row r="5745" s="268" customFormat="1"/>
    <row r="5746" s="268" customFormat="1"/>
    <row r="5747" s="268" customFormat="1"/>
    <row r="5748" s="268" customFormat="1"/>
    <row r="5749" s="268" customFormat="1"/>
    <row r="5750" s="268" customFormat="1"/>
    <row r="5751" s="268" customFormat="1"/>
    <row r="5752" s="268" customFormat="1"/>
    <row r="5753" s="268" customFormat="1"/>
    <row r="5754" s="268" customFormat="1"/>
    <row r="5755" s="268" customFormat="1"/>
    <row r="5756" s="268" customFormat="1"/>
    <row r="5757" s="268" customFormat="1"/>
    <row r="5758" s="268" customFormat="1"/>
    <row r="5759" s="268" customFormat="1"/>
    <row r="5760" s="268" customFormat="1"/>
    <row r="5761" s="268" customFormat="1"/>
    <row r="5762" s="268" customFormat="1"/>
    <row r="5763" s="268" customFormat="1"/>
    <row r="5764" s="268" customFormat="1"/>
    <row r="5765" s="268" customFormat="1"/>
    <row r="5766" s="268" customFormat="1"/>
    <row r="5767" s="268" customFormat="1"/>
    <row r="5768" s="268" customFormat="1"/>
    <row r="5769" s="268" customFormat="1"/>
    <row r="5770" s="268" customFormat="1"/>
    <row r="5771" s="268" customFormat="1"/>
    <row r="5772" s="268" customFormat="1"/>
    <row r="5773" s="268" customFormat="1"/>
    <row r="5774" s="268" customFormat="1"/>
    <row r="5775" s="268" customFormat="1"/>
    <row r="5776" s="268" customFormat="1"/>
    <row r="5777" s="268" customFormat="1"/>
    <row r="5778" s="268" customFormat="1"/>
    <row r="5779" s="268" customFormat="1"/>
    <row r="5780" s="268" customFormat="1"/>
    <row r="5781" s="268" customFormat="1"/>
    <row r="5782" s="268" customFormat="1"/>
    <row r="5783" s="268" customFormat="1"/>
    <row r="5784" s="268" customFormat="1"/>
    <row r="5785" s="268" customFormat="1"/>
    <row r="5786" s="268" customFormat="1"/>
    <row r="5787" s="268" customFormat="1"/>
    <row r="5788" s="268" customFormat="1"/>
    <row r="5789" s="268" customFormat="1"/>
    <row r="5790" s="268" customFormat="1"/>
    <row r="5791" s="268" customFormat="1"/>
    <row r="5792" s="268" customFormat="1"/>
    <row r="5793" s="268" customFormat="1"/>
    <row r="5794" s="268" customFormat="1"/>
    <row r="5795" s="268" customFormat="1"/>
    <row r="5796" s="268" customFormat="1"/>
    <row r="5797" s="268" customFormat="1"/>
    <row r="5798" s="268" customFormat="1"/>
    <row r="5799" s="268" customFormat="1"/>
    <row r="5800" s="268" customFormat="1"/>
    <row r="5801" s="268" customFormat="1"/>
    <row r="5802" s="268" customFormat="1"/>
    <row r="5803" s="268" customFormat="1"/>
    <row r="5804" s="268" customFormat="1"/>
    <row r="5805" s="268" customFormat="1"/>
    <row r="5806" s="268" customFormat="1"/>
    <row r="5807" s="268" customFormat="1"/>
    <row r="5808" s="268" customFormat="1"/>
    <row r="5809" s="268" customFormat="1"/>
    <row r="5810" s="268" customFormat="1"/>
    <row r="5811" s="268" customFormat="1"/>
    <row r="5812" s="268" customFormat="1"/>
    <row r="5813" s="268" customFormat="1"/>
    <row r="5814" s="268" customFormat="1"/>
    <row r="5815" s="268" customFormat="1"/>
    <row r="5816" s="268" customFormat="1"/>
    <row r="5817" s="268" customFormat="1"/>
    <row r="5818" s="268" customFormat="1"/>
    <row r="5819" s="268" customFormat="1"/>
    <row r="5820" s="268" customFormat="1"/>
    <row r="5821" s="268" customFormat="1"/>
    <row r="5822" s="268" customFormat="1"/>
    <row r="5823" s="268" customFormat="1"/>
    <row r="5824" s="268" customFormat="1"/>
    <row r="5825" s="268" customFormat="1"/>
    <row r="5826" s="268" customFormat="1"/>
    <row r="5827" s="268" customFormat="1"/>
    <row r="5828" s="268" customFormat="1"/>
    <row r="5829" s="268" customFormat="1"/>
    <row r="5830" s="268" customFormat="1"/>
    <row r="5831" s="268" customFormat="1"/>
    <row r="5832" s="268" customFormat="1"/>
    <row r="5833" s="268" customFormat="1"/>
    <row r="5834" s="268" customFormat="1"/>
    <row r="5835" s="268" customFormat="1"/>
    <row r="5836" s="268" customFormat="1"/>
    <row r="5837" s="268" customFormat="1"/>
    <row r="5838" s="268" customFormat="1"/>
    <row r="5839" s="268" customFormat="1"/>
    <row r="5840" s="268" customFormat="1"/>
    <row r="5841" s="268" customFormat="1"/>
    <row r="5842" s="268" customFormat="1"/>
    <row r="5843" s="268" customFormat="1"/>
    <row r="5844" s="268" customFormat="1"/>
    <row r="5845" s="268" customFormat="1"/>
    <row r="5846" s="268" customFormat="1"/>
    <row r="5847" s="268" customFormat="1"/>
    <row r="5848" s="268" customFormat="1"/>
    <row r="5849" s="268" customFormat="1"/>
    <row r="5850" s="268" customFormat="1"/>
    <row r="5851" s="268" customFormat="1"/>
    <row r="5852" s="268" customFormat="1"/>
    <row r="5853" s="268" customFormat="1"/>
    <row r="5854" s="268" customFormat="1"/>
    <row r="5855" s="268" customFormat="1"/>
    <row r="5856" s="268" customFormat="1"/>
    <row r="5857" s="268" customFormat="1"/>
    <row r="5858" s="268" customFormat="1"/>
    <row r="5859" s="268" customFormat="1"/>
    <row r="5860" s="268" customFormat="1"/>
    <row r="5861" s="268" customFormat="1"/>
    <row r="5862" s="268" customFormat="1"/>
    <row r="5863" s="268" customFormat="1"/>
    <row r="5864" s="268" customFormat="1"/>
    <row r="5865" s="268" customFormat="1"/>
    <row r="5866" s="268" customFormat="1"/>
    <row r="5867" s="268" customFormat="1"/>
    <row r="5868" s="268" customFormat="1"/>
    <row r="5869" s="268" customFormat="1"/>
    <row r="5870" s="268" customFormat="1"/>
    <row r="5871" s="268" customFormat="1"/>
    <row r="5872" s="268" customFormat="1"/>
    <row r="5873" s="268" customFormat="1"/>
    <row r="5874" s="268" customFormat="1"/>
    <row r="5875" s="268" customFormat="1"/>
    <row r="5876" s="268" customFormat="1"/>
    <row r="5877" s="268" customFormat="1"/>
    <row r="5878" s="268" customFormat="1"/>
    <row r="5879" s="268" customFormat="1"/>
    <row r="5880" s="268" customFormat="1"/>
    <row r="5881" s="268" customFormat="1"/>
    <row r="5882" s="268" customFormat="1"/>
    <row r="5883" s="268" customFormat="1"/>
    <row r="5884" s="268" customFormat="1"/>
    <row r="5885" s="268" customFormat="1"/>
    <row r="5886" s="268" customFormat="1"/>
    <row r="5887" s="268" customFormat="1"/>
    <row r="5888" s="268" customFormat="1"/>
    <row r="5889" s="268" customFormat="1"/>
    <row r="5890" s="268" customFormat="1"/>
    <row r="5891" s="268" customFormat="1"/>
    <row r="5892" s="268" customFormat="1"/>
    <row r="5893" s="268" customFormat="1"/>
    <row r="5894" s="268" customFormat="1"/>
    <row r="5895" s="268" customFormat="1"/>
    <row r="5896" s="268" customFormat="1"/>
    <row r="5897" s="268" customFormat="1"/>
    <row r="5898" s="268" customFormat="1"/>
    <row r="5899" s="268" customFormat="1"/>
    <row r="5900" s="268" customFormat="1"/>
    <row r="5901" s="268" customFormat="1"/>
    <row r="5902" s="268" customFormat="1"/>
    <row r="5903" s="268" customFormat="1"/>
    <row r="5904" s="268" customFormat="1"/>
    <row r="5905" s="268" customFormat="1"/>
    <row r="5906" s="268" customFormat="1"/>
    <row r="5907" s="268" customFormat="1"/>
    <row r="5908" s="268" customFormat="1"/>
    <row r="5909" s="268" customFormat="1"/>
    <row r="5910" s="268" customFormat="1"/>
    <row r="5911" s="268" customFormat="1"/>
    <row r="5912" s="268" customFormat="1"/>
    <row r="5913" s="268" customFormat="1"/>
    <row r="5914" s="268" customFormat="1"/>
    <row r="5915" s="268" customFormat="1"/>
    <row r="5916" s="268" customFormat="1"/>
    <row r="5917" s="268" customFormat="1"/>
    <row r="5918" s="268" customFormat="1"/>
    <row r="5919" s="268" customFormat="1"/>
    <row r="5920" s="268" customFormat="1"/>
    <row r="5921" s="268" customFormat="1"/>
    <row r="5922" s="268" customFormat="1"/>
    <row r="5923" s="268" customFormat="1"/>
    <row r="5924" s="268" customFormat="1"/>
    <row r="5925" s="268" customFormat="1"/>
    <row r="5926" s="268" customFormat="1"/>
    <row r="5927" s="268" customFormat="1"/>
    <row r="5928" s="268" customFormat="1"/>
    <row r="5929" s="268" customFormat="1"/>
    <row r="5930" s="268" customFormat="1"/>
    <row r="5931" s="268" customFormat="1"/>
    <row r="5932" s="268" customFormat="1"/>
    <row r="5933" s="268" customFormat="1"/>
    <row r="5934" s="268" customFormat="1"/>
    <row r="5935" s="268" customFormat="1"/>
    <row r="5936" s="268" customFormat="1"/>
    <row r="5937" s="268" customFormat="1"/>
    <row r="5938" s="268" customFormat="1"/>
    <row r="5939" s="268" customFormat="1"/>
    <row r="5940" s="268" customFormat="1"/>
    <row r="5941" s="268" customFormat="1"/>
    <row r="5942" s="268" customFormat="1"/>
    <row r="5943" s="268" customFormat="1"/>
    <row r="5944" s="268" customFormat="1"/>
    <row r="5945" s="268" customFormat="1"/>
    <row r="5946" s="268" customFormat="1"/>
    <row r="5947" s="268" customFormat="1"/>
    <row r="5948" s="268" customFormat="1"/>
    <row r="5949" s="268" customFormat="1"/>
    <row r="5950" s="268" customFormat="1"/>
    <row r="5951" s="268" customFormat="1"/>
    <row r="5952" s="268" customFormat="1"/>
    <row r="5953" s="268" customFormat="1"/>
    <row r="5954" s="268" customFormat="1"/>
    <row r="5955" s="268" customFormat="1"/>
    <row r="5956" s="268" customFormat="1"/>
    <row r="5957" s="268" customFormat="1"/>
    <row r="5958" s="268" customFormat="1"/>
    <row r="5959" s="268" customFormat="1"/>
    <row r="5960" s="268" customFormat="1"/>
    <row r="5961" s="268" customFormat="1"/>
    <row r="5962" s="268" customFormat="1"/>
    <row r="5963" s="268" customFormat="1"/>
    <row r="5964" s="268" customFormat="1"/>
    <row r="5965" s="268" customFormat="1"/>
    <row r="5966" s="268" customFormat="1"/>
    <row r="5967" s="268" customFormat="1"/>
    <row r="5968" s="268" customFormat="1"/>
    <row r="5969" s="268" customFormat="1"/>
    <row r="5970" s="268" customFormat="1"/>
    <row r="5971" s="268" customFormat="1"/>
    <row r="5972" s="268" customFormat="1"/>
    <row r="5973" s="268" customFormat="1"/>
    <row r="5974" s="268" customFormat="1"/>
    <row r="5975" s="268" customFormat="1"/>
    <row r="5976" s="268" customFormat="1"/>
    <row r="5977" s="268" customFormat="1"/>
    <row r="5978" s="268" customFormat="1"/>
    <row r="5979" s="268" customFormat="1"/>
    <row r="5980" s="268" customFormat="1"/>
    <row r="5981" s="268" customFormat="1"/>
    <row r="5982" s="268" customFormat="1"/>
    <row r="5983" s="268" customFormat="1"/>
    <row r="5984" s="268" customFormat="1"/>
    <row r="5985" s="268" customFormat="1"/>
    <row r="5986" s="268" customFormat="1"/>
    <row r="5987" s="268" customFormat="1"/>
    <row r="5988" s="268" customFormat="1"/>
    <row r="5989" s="268" customFormat="1"/>
    <row r="5990" s="268" customFormat="1"/>
    <row r="5991" s="268" customFormat="1"/>
    <row r="5992" s="268" customFormat="1"/>
    <row r="5993" s="268" customFormat="1"/>
    <row r="5994" s="268" customFormat="1"/>
    <row r="5995" s="268" customFormat="1"/>
    <row r="5996" s="268" customFormat="1"/>
    <row r="5997" s="268" customFormat="1"/>
    <row r="5998" s="268" customFormat="1"/>
    <row r="5999" s="268" customFormat="1"/>
    <row r="6000" s="268" customFormat="1"/>
    <row r="6001" s="268" customFormat="1"/>
    <row r="6002" s="268" customFormat="1"/>
    <row r="6003" s="268" customFormat="1"/>
    <row r="6004" s="268" customFormat="1"/>
    <row r="6005" s="268" customFormat="1"/>
    <row r="6006" s="268" customFormat="1"/>
    <row r="6007" s="268" customFormat="1"/>
    <row r="6008" s="268" customFormat="1"/>
    <row r="6009" s="268" customFormat="1"/>
    <row r="6010" s="268" customFormat="1"/>
    <row r="6011" s="268" customFormat="1"/>
    <row r="6012" s="268" customFormat="1"/>
    <row r="6013" s="268" customFormat="1"/>
    <row r="6014" s="268" customFormat="1"/>
    <row r="6015" s="268" customFormat="1"/>
    <row r="6016" s="268" customFormat="1"/>
    <row r="6017" s="268" customFormat="1"/>
    <row r="6018" s="268" customFormat="1"/>
    <row r="6019" s="268" customFormat="1"/>
    <row r="6020" s="268" customFormat="1"/>
    <row r="6021" s="268" customFormat="1"/>
    <row r="6022" s="268" customFormat="1"/>
    <row r="6023" s="268" customFormat="1"/>
    <row r="6024" s="268" customFormat="1"/>
    <row r="6025" s="268" customFormat="1"/>
    <row r="6026" s="268" customFormat="1"/>
    <row r="6027" s="268" customFormat="1"/>
    <row r="6028" s="268" customFormat="1"/>
    <row r="6029" s="268" customFormat="1"/>
    <row r="6030" s="268" customFormat="1"/>
    <row r="6031" s="268" customFormat="1"/>
    <row r="6032" s="268" customFormat="1"/>
    <row r="6033" s="268" customFormat="1"/>
    <row r="6034" s="268" customFormat="1"/>
    <row r="6035" s="268" customFormat="1"/>
    <row r="6036" s="268" customFormat="1"/>
    <row r="6037" s="268" customFormat="1"/>
    <row r="6038" s="268" customFormat="1"/>
    <row r="6039" s="268" customFormat="1"/>
    <row r="6040" s="268" customFormat="1"/>
    <row r="6041" s="268" customFormat="1"/>
    <row r="6042" s="268" customFormat="1"/>
    <row r="6043" s="268" customFormat="1"/>
    <row r="6044" s="268" customFormat="1"/>
    <row r="6045" s="268" customFormat="1"/>
    <row r="6046" s="268" customFormat="1"/>
    <row r="6047" s="268" customFormat="1"/>
    <row r="6048" s="268" customFormat="1"/>
    <row r="6049" s="268" customFormat="1"/>
    <row r="6050" s="268" customFormat="1"/>
    <row r="6051" s="268" customFormat="1"/>
    <row r="6052" s="268" customFormat="1"/>
    <row r="6053" s="268" customFormat="1"/>
    <row r="6054" s="268" customFormat="1"/>
    <row r="6055" s="268" customFormat="1"/>
    <row r="6056" s="268" customFormat="1"/>
    <row r="6057" s="268" customFormat="1"/>
    <row r="6058" s="268" customFormat="1"/>
    <row r="6059" s="268" customFormat="1"/>
    <row r="6060" s="268" customFormat="1"/>
    <row r="6061" s="268" customFormat="1"/>
    <row r="6062" s="268" customFormat="1"/>
    <row r="6063" s="268" customFormat="1"/>
    <row r="6064" s="268" customFormat="1"/>
    <row r="6065" s="268" customFormat="1"/>
    <row r="6066" s="268" customFormat="1"/>
    <row r="6067" s="268" customFormat="1"/>
    <row r="6068" s="268" customFormat="1"/>
    <row r="6069" s="268" customFormat="1"/>
    <row r="6070" s="268" customFormat="1"/>
    <row r="6071" s="268" customFormat="1"/>
    <row r="6072" s="268" customFormat="1"/>
    <row r="6073" s="268" customFormat="1"/>
    <row r="6074" s="268" customFormat="1"/>
    <row r="6075" s="268" customFormat="1"/>
    <row r="6076" s="268" customFormat="1"/>
    <row r="6077" s="268" customFormat="1"/>
    <row r="6078" s="268" customFormat="1"/>
    <row r="6079" s="268" customFormat="1"/>
    <row r="6080" s="268" customFormat="1"/>
    <row r="6081" s="268" customFormat="1"/>
    <row r="6082" s="268" customFormat="1"/>
    <row r="6083" s="268" customFormat="1"/>
    <row r="6084" s="268" customFormat="1"/>
    <row r="6085" s="268" customFormat="1"/>
    <row r="6086" s="268" customFormat="1"/>
    <row r="6087" s="268" customFormat="1"/>
    <row r="6088" s="268" customFormat="1"/>
    <row r="6089" s="268" customFormat="1"/>
    <row r="6090" s="268" customFormat="1"/>
    <row r="6091" s="268" customFormat="1"/>
    <row r="6092" s="268" customFormat="1"/>
    <row r="6093" s="268" customFormat="1"/>
    <row r="6094" s="268" customFormat="1"/>
    <row r="6095" s="268" customFormat="1"/>
    <row r="6096" s="268" customFormat="1"/>
    <row r="6097" s="268" customFormat="1"/>
    <row r="6098" s="268" customFormat="1"/>
    <row r="6099" s="268" customFormat="1"/>
    <row r="6100" s="268" customFormat="1"/>
    <row r="6101" s="268" customFormat="1"/>
    <row r="6102" s="268" customFormat="1"/>
    <row r="6103" s="268" customFormat="1"/>
    <row r="6104" s="268" customFormat="1"/>
    <row r="6105" s="268" customFormat="1"/>
    <row r="6106" s="268" customFormat="1"/>
    <row r="6107" s="268" customFormat="1"/>
    <row r="6108" s="268" customFormat="1"/>
    <row r="6109" s="268" customFormat="1"/>
    <row r="6110" s="268" customFormat="1"/>
    <row r="6111" s="268" customFormat="1"/>
    <row r="6112" s="268" customFormat="1"/>
    <row r="6113" s="268" customFormat="1"/>
    <row r="6114" s="268" customFormat="1"/>
    <row r="6115" s="268" customFormat="1"/>
    <row r="6116" s="268" customFormat="1"/>
    <row r="6117" s="268" customFormat="1"/>
    <row r="6118" s="268" customFormat="1"/>
    <row r="6119" s="268" customFormat="1"/>
    <row r="6120" s="268" customFormat="1"/>
    <row r="6121" s="268" customFormat="1"/>
    <row r="6122" s="268" customFormat="1"/>
    <row r="6123" s="268" customFormat="1"/>
    <row r="6124" s="268" customFormat="1"/>
    <row r="6125" s="268" customFormat="1"/>
    <row r="6126" s="268" customFormat="1"/>
    <row r="6127" s="268" customFormat="1"/>
    <row r="6128" s="268" customFormat="1"/>
    <row r="6129" s="268" customFormat="1"/>
    <row r="6130" s="268" customFormat="1"/>
    <row r="6131" s="268" customFormat="1"/>
    <row r="6132" s="268" customFormat="1"/>
    <row r="6133" s="268" customFormat="1"/>
    <row r="6134" s="268" customFormat="1"/>
    <row r="6135" s="268" customFormat="1"/>
    <row r="6136" s="268" customFormat="1"/>
    <row r="6137" s="268" customFormat="1"/>
    <row r="6138" s="268" customFormat="1"/>
    <row r="6139" s="268" customFormat="1"/>
    <row r="6140" s="268" customFormat="1"/>
    <row r="6141" s="268" customFormat="1"/>
    <row r="6142" s="268" customFormat="1"/>
    <row r="6143" s="268" customFormat="1"/>
    <row r="6144" s="268" customFormat="1"/>
    <row r="6145" s="268" customFormat="1"/>
    <row r="6146" s="268" customFormat="1"/>
    <row r="6147" s="268" customFormat="1"/>
    <row r="6148" s="268" customFormat="1"/>
    <row r="6149" s="268" customFormat="1"/>
    <row r="6150" s="268" customFormat="1"/>
    <row r="6151" s="268" customFormat="1"/>
    <row r="6152" s="268" customFormat="1"/>
    <row r="6153" s="268" customFormat="1"/>
    <row r="6154" s="268" customFormat="1"/>
    <row r="6155" s="268" customFormat="1"/>
    <row r="6156" s="268" customFormat="1"/>
    <row r="6157" s="268" customFormat="1"/>
    <row r="6158" s="268" customFormat="1"/>
    <row r="6159" s="268" customFormat="1"/>
    <row r="6160" s="268" customFormat="1"/>
    <row r="6161" s="268" customFormat="1"/>
    <row r="6162" s="268" customFormat="1"/>
    <row r="6163" s="268" customFormat="1"/>
    <row r="6164" s="268" customFormat="1"/>
    <row r="6165" s="268" customFormat="1"/>
    <row r="6166" s="268" customFormat="1"/>
    <row r="6167" s="268" customFormat="1"/>
    <row r="6168" s="268" customFormat="1"/>
    <row r="6169" s="268" customFormat="1"/>
    <row r="6170" s="268" customFormat="1"/>
    <row r="6171" s="268" customFormat="1"/>
    <row r="6172" s="268" customFormat="1"/>
    <row r="6173" s="268" customFormat="1"/>
    <row r="6174" s="268" customFormat="1"/>
    <row r="6175" s="268" customFormat="1"/>
    <row r="6176" s="268" customFormat="1"/>
    <row r="6177" s="268" customFormat="1"/>
    <row r="6178" s="268" customFormat="1"/>
    <row r="6179" s="268" customFormat="1"/>
    <row r="6180" s="268" customFormat="1"/>
    <row r="6181" s="268" customFormat="1"/>
    <row r="6182" s="268" customFormat="1"/>
    <row r="6183" s="268" customFormat="1"/>
    <row r="6184" s="268" customFormat="1"/>
    <row r="6185" s="268" customFormat="1"/>
    <row r="6186" s="268" customFormat="1"/>
    <row r="6187" s="268" customFormat="1"/>
    <row r="6188" s="268" customFormat="1"/>
    <row r="6189" s="268" customFormat="1"/>
    <row r="6190" s="268" customFormat="1"/>
    <row r="6191" s="268" customFormat="1"/>
    <row r="6192" s="268" customFormat="1"/>
    <row r="6193" s="268" customFormat="1"/>
    <row r="6194" s="268" customFormat="1"/>
    <row r="6195" s="268" customFormat="1"/>
    <row r="6196" s="268" customFormat="1"/>
    <row r="6197" s="268" customFormat="1"/>
    <row r="6198" s="268" customFormat="1"/>
    <row r="6199" s="268" customFormat="1"/>
    <row r="6200" s="268" customFormat="1"/>
    <row r="6201" s="268" customFormat="1"/>
    <row r="6202" s="268" customFormat="1"/>
    <row r="6203" s="268" customFormat="1"/>
    <row r="6204" s="268" customFormat="1"/>
    <row r="6205" s="268" customFormat="1"/>
    <row r="6206" s="268" customFormat="1"/>
    <row r="6207" s="268" customFormat="1"/>
    <row r="6208" s="268" customFormat="1"/>
    <row r="6209" s="268" customFormat="1"/>
    <row r="6210" s="268" customFormat="1"/>
    <row r="6211" s="268" customFormat="1"/>
    <row r="6212" s="268" customFormat="1"/>
    <row r="6213" s="268" customFormat="1"/>
    <row r="6214" s="268" customFormat="1"/>
    <row r="6215" s="268" customFormat="1"/>
    <row r="6216" s="268" customFormat="1"/>
    <row r="6217" s="268" customFormat="1"/>
    <row r="6218" s="268" customFormat="1"/>
    <row r="6219" s="268" customFormat="1"/>
    <row r="6220" s="268" customFormat="1"/>
    <row r="6221" s="268" customFormat="1"/>
    <row r="6222" s="268" customFormat="1"/>
    <row r="6223" s="268" customFormat="1"/>
    <row r="6224" s="268" customFormat="1"/>
    <row r="6225" s="268" customFormat="1"/>
    <row r="6226" s="268" customFormat="1"/>
    <row r="6227" s="268" customFormat="1"/>
    <row r="6228" s="268" customFormat="1"/>
    <row r="6229" s="268" customFormat="1"/>
    <row r="6230" s="268" customFormat="1"/>
    <row r="6231" s="268" customFormat="1"/>
    <row r="6232" s="268" customFormat="1"/>
    <row r="6233" s="268" customFormat="1"/>
    <row r="6234" s="268" customFormat="1"/>
    <row r="6235" s="268" customFormat="1"/>
    <row r="6236" s="268" customFormat="1"/>
    <row r="6237" s="268" customFormat="1"/>
    <row r="6238" s="268" customFormat="1"/>
    <row r="6239" s="268" customFormat="1"/>
    <row r="6240" s="268" customFormat="1"/>
    <row r="6241" s="268" customFormat="1"/>
    <row r="6242" s="268" customFormat="1"/>
    <row r="6243" s="268" customFormat="1"/>
    <row r="6244" s="268" customFormat="1"/>
    <row r="6245" s="268" customFormat="1"/>
    <row r="6246" s="268" customFormat="1"/>
    <row r="6247" s="268" customFormat="1"/>
    <row r="6248" s="268" customFormat="1"/>
    <row r="6249" s="268" customFormat="1"/>
    <row r="6250" s="268" customFormat="1"/>
    <row r="6251" s="268" customFormat="1"/>
    <row r="6252" s="268" customFormat="1"/>
    <row r="6253" s="268" customFormat="1"/>
    <row r="6254" s="268" customFormat="1"/>
    <row r="6255" s="268" customFormat="1"/>
    <row r="6256" s="268" customFormat="1"/>
    <row r="6257" s="268" customFormat="1"/>
    <row r="6258" s="268" customFormat="1"/>
    <row r="6259" s="268" customFormat="1"/>
    <row r="6260" s="268" customFormat="1"/>
    <row r="6261" s="268" customFormat="1"/>
    <row r="6262" s="268" customFormat="1"/>
    <row r="6263" s="268" customFormat="1"/>
    <row r="6264" s="268" customFormat="1"/>
    <row r="6265" s="268" customFormat="1"/>
    <row r="6266" s="268" customFormat="1"/>
    <row r="6267" s="268" customFormat="1"/>
    <row r="6268" s="268" customFormat="1"/>
    <row r="6269" s="268" customFormat="1"/>
    <row r="6270" s="268" customFormat="1"/>
    <row r="6271" s="268" customFormat="1"/>
    <row r="6272" s="268" customFormat="1"/>
    <row r="6273" s="268" customFormat="1"/>
    <row r="6274" s="268" customFormat="1"/>
    <row r="6275" s="268" customFormat="1"/>
    <row r="6276" s="268" customFormat="1"/>
    <row r="6277" s="268" customFormat="1"/>
    <row r="6278" s="268" customFormat="1"/>
    <row r="6279" s="268" customFormat="1"/>
    <row r="6280" s="268" customFormat="1"/>
    <row r="6281" s="268" customFormat="1"/>
    <row r="6282" s="268" customFormat="1"/>
    <row r="6283" s="268" customFormat="1"/>
    <row r="6284" s="268" customFormat="1"/>
    <row r="6285" s="268" customFormat="1"/>
    <row r="6286" s="268" customFormat="1"/>
    <row r="6287" s="268" customFormat="1"/>
    <row r="6288" s="268" customFormat="1"/>
    <row r="6289" s="268" customFormat="1"/>
    <row r="6290" s="268" customFormat="1"/>
    <row r="6291" s="268" customFormat="1"/>
    <row r="6292" s="268" customFormat="1"/>
    <row r="6293" s="268" customFormat="1"/>
    <row r="6294" s="268" customFormat="1"/>
    <row r="6295" s="268" customFormat="1"/>
    <row r="6296" s="268" customFormat="1"/>
    <row r="6297" s="268" customFormat="1"/>
    <row r="6298" s="268" customFormat="1"/>
    <row r="6299" s="268" customFormat="1"/>
    <row r="6300" s="268" customFormat="1"/>
    <row r="6301" s="268" customFormat="1"/>
    <row r="6302" s="268" customFormat="1"/>
    <row r="6303" s="268" customFormat="1"/>
    <row r="6304" s="268" customFormat="1"/>
    <row r="6305" s="268" customFormat="1"/>
    <row r="6306" s="268" customFormat="1"/>
    <row r="6307" s="268" customFormat="1"/>
    <row r="6308" s="268" customFormat="1"/>
    <row r="6309" s="268" customFormat="1"/>
    <row r="6310" s="268" customFormat="1"/>
    <row r="6311" s="268" customFormat="1"/>
    <row r="6312" s="268" customFormat="1"/>
    <row r="6313" s="268" customFormat="1"/>
    <row r="6314" s="268" customFormat="1"/>
    <row r="6315" s="268" customFormat="1"/>
    <row r="6316" s="268" customFormat="1"/>
    <row r="6317" s="268" customFormat="1"/>
    <row r="6318" s="268" customFormat="1"/>
    <row r="6319" s="268" customFormat="1"/>
    <row r="6320" s="268" customFormat="1"/>
    <row r="6321" s="268" customFormat="1"/>
    <row r="6322" s="268" customFormat="1"/>
    <row r="6323" s="268" customFormat="1"/>
    <row r="6324" s="268" customFormat="1"/>
    <row r="6325" s="268" customFormat="1"/>
    <row r="6326" s="268" customFormat="1"/>
    <row r="6327" s="268" customFormat="1"/>
    <row r="6328" s="268" customFormat="1"/>
    <row r="6329" s="268" customFormat="1"/>
    <row r="6330" s="268" customFormat="1"/>
    <row r="6331" s="268" customFormat="1"/>
    <row r="6332" s="268" customFormat="1"/>
    <row r="6333" s="268" customFormat="1"/>
    <row r="6334" s="268" customFormat="1"/>
    <row r="6335" s="268" customFormat="1"/>
    <row r="6336" s="268" customFormat="1"/>
    <row r="6337" s="268" customFormat="1"/>
    <row r="6338" s="268" customFormat="1"/>
    <row r="6339" s="268" customFormat="1"/>
    <row r="6340" s="268" customFormat="1"/>
    <row r="6341" s="268" customFormat="1"/>
    <row r="6342" s="268" customFormat="1"/>
    <row r="6343" s="268" customFormat="1"/>
    <row r="6344" s="268" customFormat="1"/>
    <row r="6345" s="268" customFormat="1"/>
    <row r="6346" s="268" customFormat="1"/>
    <row r="6347" s="268" customFormat="1"/>
    <row r="6348" s="268" customFormat="1"/>
    <row r="6349" s="268" customFormat="1"/>
    <row r="6350" s="268" customFormat="1"/>
    <row r="6351" s="268" customFormat="1"/>
    <row r="6352" s="268" customFormat="1"/>
    <row r="6353" s="268" customFormat="1"/>
    <row r="6354" s="268" customFormat="1"/>
    <row r="6355" s="268" customFormat="1"/>
    <row r="6356" s="268" customFormat="1"/>
    <row r="6357" s="268" customFormat="1"/>
    <row r="6358" s="268" customFormat="1"/>
    <row r="6359" s="268" customFormat="1"/>
    <row r="6360" s="268" customFormat="1"/>
    <row r="6361" s="268" customFormat="1"/>
    <row r="6362" s="268" customFormat="1"/>
    <row r="6363" s="268" customFormat="1"/>
    <row r="6364" s="268" customFormat="1"/>
    <row r="6365" s="268" customFormat="1"/>
    <row r="6366" s="268" customFormat="1"/>
    <row r="6367" s="268" customFormat="1"/>
    <row r="6368" s="268" customFormat="1"/>
    <row r="6369" s="268" customFormat="1"/>
    <row r="6370" s="268" customFormat="1"/>
    <row r="6371" s="268" customFormat="1"/>
    <row r="6372" s="268" customFormat="1"/>
    <row r="6373" s="268" customFormat="1"/>
    <row r="6374" s="268" customFormat="1"/>
    <row r="6375" s="268" customFormat="1"/>
    <row r="6376" s="268" customFormat="1"/>
    <row r="6377" s="268" customFormat="1"/>
    <row r="6378" s="268" customFormat="1"/>
    <row r="6379" s="268" customFormat="1"/>
    <row r="6380" s="268" customFormat="1"/>
    <row r="6381" s="268" customFormat="1"/>
    <row r="6382" s="268" customFormat="1"/>
    <row r="6383" s="268" customFormat="1"/>
    <row r="6384" s="268" customFormat="1"/>
    <row r="6385" s="268" customFormat="1"/>
    <row r="6386" s="268" customFormat="1"/>
    <row r="6387" s="268" customFormat="1"/>
    <row r="6388" s="268" customFormat="1"/>
    <row r="6389" s="268" customFormat="1"/>
    <row r="6390" s="268" customFormat="1"/>
    <row r="6391" s="268" customFormat="1"/>
    <row r="6392" s="268" customFormat="1"/>
    <row r="6393" s="268" customFormat="1"/>
    <row r="6394" s="268" customFormat="1"/>
    <row r="6395" s="268" customFormat="1"/>
    <row r="6396" s="268" customFormat="1"/>
    <row r="6397" s="268" customFormat="1"/>
    <row r="6398" s="268" customFormat="1"/>
    <row r="6399" s="268" customFormat="1"/>
    <row r="6400" s="268" customFormat="1"/>
    <row r="6401" s="268" customFormat="1"/>
    <row r="6402" s="268" customFormat="1"/>
    <row r="6403" s="268" customFormat="1"/>
    <row r="6404" s="268" customFormat="1"/>
    <row r="6405" s="268" customFormat="1"/>
    <row r="6406" s="268" customFormat="1"/>
    <row r="6407" s="268" customFormat="1"/>
    <row r="6408" s="268" customFormat="1"/>
    <row r="6409" s="268" customFormat="1"/>
    <row r="6410" s="268" customFormat="1"/>
    <row r="6411" s="268" customFormat="1"/>
    <row r="6412" s="268" customFormat="1"/>
    <row r="6413" s="268" customFormat="1"/>
    <row r="6414" s="268" customFormat="1"/>
    <row r="6415" s="268" customFormat="1"/>
    <row r="6416" s="268" customFormat="1"/>
    <row r="6417" s="268" customFormat="1"/>
    <row r="6418" s="268" customFormat="1"/>
    <row r="6419" s="268" customFormat="1"/>
    <row r="6420" s="268" customFormat="1"/>
    <row r="6421" s="268" customFormat="1"/>
    <row r="6422" s="268" customFormat="1"/>
    <row r="6423" s="268" customFormat="1"/>
    <row r="6424" s="268" customFormat="1"/>
    <row r="6425" s="268" customFormat="1"/>
    <row r="6426" s="268" customFormat="1"/>
    <row r="6427" s="268" customFormat="1"/>
    <row r="6428" s="268" customFormat="1"/>
    <row r="6429" s="268" customFormat="1"/>
    <row r="6430" s="268" customFormat="1"/>
    <row r="6431" s="268" customFormat="1"/>
    <row r="6432" s="268" customFormat="1"/>
    <row r="6433" s="268" customFormat="1"/>
    <row r="6434" s="268" customFormat="1"/>
    <row r="6435" s="268" customFormat="1"/>
    <row r="6436" s="268" customFormat="1"/>
    <row r="6437" s="268" customFormat="1"/>
    <row r="6438" s="268" customFormat="1"/>
    <row r="6439" s="268" customFormat="1"/>
    <row r="6440" s="268" customFormat="1"/>
    <row r="6441" s="268" customFormat="1"/>
    <row r="6442" s="268" customFormat="1"/>
    <row r="6443" s="268" customFormat="1"/>
    <row r="6444" s="268" customFormat="1"/>
    <row r="6445" s="268" customFormat="1"/>
    <row r="6446" s="268" customFormat="1"/>
    <row r="6447" s="268" customFormat="1"/>
    <row r="6448" s="268" customFormat="1"/>
    <row r="6449" s="268" customFormat="1"/>
    <row r="6450" s="268" customFormat="1"/>
    <row r="6451" s="268" customFormat="1"/>
    <row r="6452" s="268" customFormat="1"/>
    <row r="6453" s="268" customFormat="1"/>
    <row r="6454" s="268" customFormat="1"/>
    <row r="6455" s="268" customFormat="1"/>
    <row r="6456" s="268" customFormat="1"/>
    <row r="6457" s="268" customFormat="1"/>
    <row r="6458" s="268" customFormat="1"/>
    <row r="6459" s="268" customFormat="1"/>
    <row r="6460" s="268" customFormat="1"/>
    <row r="6461" s="268" customFormat="1"/>
    <row r="6462" s="268" customFormat="1"/>
    <row r="6463" s="268" customFormat="1"/>
    <row r="6464" s="268" customFormat="1"/>
    <row r="6465" s="268" customFormat="1"/>
    <row r="6466" s="268" customFormat="1"/>
    <row r="6467" s="268" customFormat="1"/>
    <row r="6468" s="268" customFormat="1"/>
    <row r="6469" s="268" customFormat="1"/>
    <row r="6470" s="268" customFormat="1"/>
    <row r="6471" s="268" customFormat="1"/>
    <row r="6472" s="268" customFormat="1"/>
    <row r="6473" s="268" customFormat="1"/>
    <row r="6474" s="268" customFormat="1"/>
    <row r="6475" s="268" customFormat="1"/>
    <row r="6476" s="268" customFormat="1"/>
    <row r="6477" s="268" customFormat="1"/>
    <row r="6478" s="268" customFormat="1"/>
    <row r="6479" s="268" customFormat="1"/>
    <row r="6480" s="268" customFormat="1"/>
    <row r="6481" s="268" customFormat="1"/>
    <row r="6482" s="268" customFormat="1"/>
    <row r="6483" s="268" customFormat="1"/>
    <row r="6484" s="268" customFormat="1"/>
    <row r="6485" s="268" customFormat="1"/>
    <row r="6486" s="268" customFormat="1"/>
    <row r="6487" s="268" customFormat="1"/>
    <row r="6488" s="268" customFormat="1"/>
    <row r="6489" s="268" customFormat="1"/>
    <row r="6490" s="268" customFormat="1"/>
    <row r="6491" s="268" customFormat="1"/>
    <row r="6492" s="268" customFormat="1"/>
    <row r="6493" s="268" customFormat="1"/>
    <row r="6494" s="268" customFormat="1"/>
    <row r="6495" s="268" customFormat="1"/>
    <row r="6496" s="268" customFormat="1"/>
    <row r="6497" s="268" customFormat="1"/>
    <row r="6498" s="268" customFormat="1"/>
    <row r="6499" s="268" customFormat="1"/>
    <row r="6500" s="268" customFormat="1"/>
    <row r="6501" s="268" customFormat="1"/>
    <row r="6502" s="268" customFormat="1"/>
    <row r="6503" s="268" customFormat="1"/>
    <row r="6504" s="268" customFormat="1"/>
    <row r="6505" s="268" customFormat="1"/>
    <row r="6506" s="268" customFormat="1"/>
    <row r="6507" s="268" customFormat="1"/>
    <row r="6508" s="268" customFormat="1"/>
    <row r="6509" s="268" customFormat="1"/>
    <row r="6510" s="268" customFormat="1"/>
    <row r="6511" s="268" customFormat="1"/>
    <row r="6512" s="268" customFormat="1"/>
    <row r="6513" s="268" customFormat="1"/>
    <row r="6514" s="268" customFormat="1"/>
    <row r="6515" s="268" customFormat="1"/>
    <row r="6516" s="268" customFormat="1"/>
    <row r="6517" s="268" customFormat="1"/>
    <row r="6518" s="268" customFormat="1"/>
    <row r="6519" s="268" customFormat="1"/>
    <row r="6520" s="268" customFormat="1"/>
    <row r="6521" s="268" customFormat="1"/>
    <row r="6522" s="268" customFormat="1"/>
    <row r="6523" s="268" customFormat="1"/>
    <row r="6524" s="268" customFormat="1"/>
    <row r="6525" s="268" customFormat="1"/>
    <row r="6526" s="268" customFormat="1"/>
    <row r="6527" s="268" customFormat="1"/>
    <row r="6528" s="268" customFormat="1"/>
    <row r="6529" s="268" customFormat="1"/>
    <row r="6530" s="268" customFormat="1"/>
    <row r="6531" s="268" customFormat="1"/>
    <row r="6532" s="268" customFormat="1"/>
    <row r="6533" s="268" customFormat="1"/>
    <row r="6534" s="268" customFormat="1"/>
    <row r="6535" s="268" customFormat="1"/>
    <row r="6536" s="268" customFormat="1"/>
    <row r="6537" s="268" customFormat="1"/>
    <row r="6538" s="268" customFormat="1"/>
    <row r="6539" s="268" customFormat="1"/>
    <row r="6540" s="268" customFormat="1"/>
    <row r="6541" s="268" customFormat="1"/>
    <row r="6542" s="268" customFormat="1"/>
    <row r="6543" s="268" customFormat="1"/>
    <row r="6544" s="268" customFormat="1"/>
    <row r="6545" s="268" customFormat="1"/>
    <row r="6546" s="268" customFormat="1"/>
    <row r="6547" s="268" customFormat="1"/>
    <row r="6548" s="268" customFormat="1"/>
    <row r="6549" s="268" customFormat="1"/>
    <row r="6550" s="268" customFormat="1"/>
    <row r="6551" s="268" customFormat="1"/>
    <row r="6552" s="268" customFormat="1"/>
    <row r="6553" s="268" customFormat="1"/>
    <row r="6554" s="268" customFormat="1"/>
    <row r="6555" s="268" customFormat="1"/>
    <row r="6556" s="268" customFormat="1"/>
    <row r="6557" s="268" customFormat="1"/>
    <row r="6558" s="268" customFormat="1"/>
    <row r="6559" s="268" customFormat="1"/>
    <row r="6560" s="268" customFormat="1"/>
    <row r="6561" s="268" customFormat="1"/>
    <row r="6562" s="268" customFormat="1"/>
    <row r="6563" s="268" customFormat="1"/>
    <row r="6564" s="268" customFormat="1"/>
    <row r="6565" s="268" customFormat="1"/>
    <row r="6566" s="268" customFormat="1"/>
    <row r="6567" s="268" customFormat="1"/>
    <row r="6568" s="268" customFormat="1"/>
    <row r="6569" s="268" customFormat="1"/>
    <row r="6570" s="268" customFormat="1"/>
    <row r="6571" s="268" customFormat="1"/>
    <row r="6572" s="268" customFormat="1"/>
    <row r="6573" s="268" customFormat="1"/>
    <row r="6574" s="268" customFormat="1"/>
    <row r="6575" s="268" customFormat="1"/>
    <row r="6576" s="268" customFormat="1"/>
    <row r="6577" s="268" customFormat="1"/>
    <row r="6578" s="268" customFormat="1"/>
    <row r="6579" s="268" customFormat="1"/>
    <row r="6580" s="268" customFormat="1"/>
    <row r="6581" s="268" customFormat="1"/>
    <row r="6582" s="268" customFormat="1"/>
    <row r="6583" s="268" customFormat="1"/>
    <row r="6584" s="268" customFormat="1"/>
    <row r="6585" s="268" customFormat="1"/>
    <row r="6586" s="268" customFormat="1"/>
    <row r="6587" s="268" customFormat="1"/>
    <row r="6588" s="268" customFormat="1"/>
    <row r="6589" s="268" customFormat="1"/>
    <row r="6590" s="268" customFormat="1"/>
    <row r="6591" s="268" customFormat="1"/>
    <row r="6592" s="268" customFormat="1"/>
    <row r="6593" s="268" customFormat="1"/>
    <row r="6594" s="268" customFormat="1"/>
    <row r="6595" s="268" customFormat="1"/>
    <row r="6596" s="268" customFormat="1"/>
    <row r="6597" s="268" customFormat="1"/>
    <row r="6598" s="268" customFormat="1"/>
    <row r="6599" s="268" customFormat="1"/>
    <row r="6600" s="268" customFormat="1"/>
    <row r="6601" s="268" customFormat="1"/>
    <row r="6602" s="268" customFormat="1"/>
    <row r="6603" s="268" customFormat="1"/>
    <row r="6604" s="268" customFormat="1"/>
    <row r="6605" s="268" customFormat="1"/>
    <row r="6606" s="268" customFormat="1"/>
    <row r="6607" s="268" customFormat="1"/>
    <row r="6608" s="268" customFormat="1"/>
    <row r="6609" s="268" customFormat="1"/>
    <row r="6610" s="268" customFormat="1"/>
    <row r="6611" s="268" customFormat="1"/>
    <row r="6612" s="268" customFormat="1"/>
    <row r="6613" s="268" customFormat="1"/>
    <row r="6614" s="268" customFormat="1"/>
    <row r="6615" s="268" customFormat="1"/>
    <row r="6616" s="268" customFormat="1"/>
    <row r="6617" s="268" customFormat="1"/>
    <row r="6618" s="268" customFormat="1"/>
    <row r="6619" s="268" customFormat="1"/>
    <row r="6620" s="268" customFormat="1"/>
    <row r="6621" s="268" customFormat="1"/>
    <row r="6622" s="268" customFormat="1"/>
    <row r="6623" s="268" customFormat="1"/>
    <row r="6624" s="268" customFormat="1"/>
    <row r="6625" s="268" customFormat="1"/>
    <row r="6626" s="268" customFormat="1"/>
    <row r="6627" s="268" customFormat="1"/>
    <row r="6628" s="268" customFormat="1"/>
    <row r="6629" s="268" customFormat="1"/>
    <row r="6630" s="268" customFormat="1"/>
    <row r="6631" s="268" customFormat="1"/>
    <row r="6632" s="268" customFormat="1"/>
    <row r="6633" s="268" customFormat="1"/>
    <row r="6634" s="268" customFormat="1"/>
    <row r="6635" s="268" customFormat="1"/>
    <row r="6636" s="268" customFormat="1"/>
    <row r="6637" s="268" customFormat="1"/>
    <row r="6638" s="268" customFormat="1"/>
    <row r="6639" s="268" customFormat="1"/>
    <row r="6640" s="268" customFormat="1"/>
    <row r="6641" s="268" customFormat="1"/>
    <row r="6642" s="268" customFormat="1"/>
    <row r="6643" s="268" customFormat="1"/>
    <row r="6644" s="268" customFormat="1"/>
    <row r="6645" s="268" customFormat="1"/>
    <row r="6646" s="268" customFormat="1"/>
    <row r="6647" s="268" customFormat="1"/>
    <row r="6648" s="268" customFormat="1"/>
    <row r="6649" s="268" customFormat="1"/>
    <row r="6650" s="268" customFormat="1"/>
    <row r="6651" s="268" customFormat="1"/>
    <row r="6652" s="268" customFormat="1"/>
    <row r="6653" s="268" customFormat="1"/>
    <row r="6654" s="268" customFormat="1"/>
    <row r="6655" s="268" customFormat="1"/>
    <row r="6656" s="268" customFormat="1"/>
    <row r="6657" s="268" customFormat="1"/>
    <row r="6658" s="268" customFormat="1"/>
    <row r="6659" s="268" customFormat="1"/>
    <row r="6660" s="268" customFormat="1"/>
    <row r="6661" s="268" customFormat="1"/>
    <row r="6662" s="268" customFormat="1"/>
    <row r="6663" s="268" customFormat="1"/>
    <row r="6664" s="268" customFormat="1"/>
    <row r="6665" s="268" customFormat="1"/>
    <row r="6666" s="268" customFormat="1"/>
    <row r="6667" s="268" customFormat="1"/>
    <row r="6668" s="268" customFormat="1"/>
    <row r="6669" s="268" customFormat="1"/>
    <row r="6670" s="268" customFormat="1"/>
    <row r="6671" s="268" customFormat="1"/>
    <row r="6672" s="268" customFormat="1"/>
    <row r="6673" s="268" customFormat="1"/>
    <row r="6674" s="268" customFormat="1"/>
    <row r="6675" s="268" customFormat="1"/>
    <row r="6676" s="268" customFormat="1"/>
    <row r="6677" s="268" customFormat="1"/>
    <row r="6678" s="268" customFormat="1"/>
    <row r="6679" s="268" customFormat="1"/>
    <row r="6680" s="268" customFormat="1"/>
    <row r="6681" s="268" customFormat="1"/>
    <row r="6682" s="268" customFormat="1"/>
    <row r="6683" s="268" customFormat="1"/>
    <row r="6684" s="268" customFormat="1"/>
    <row r="6685" s="268" customFormat="1"/>
    <row r="6686" s="268" customFormat="1"/>
    <row r="6687" s="268" customFormat="1"/>
    <row r="6688" s="268" customFormat="1"/>
    <row r="6689" s="268" customFormat="1"/>
    <row r="6690" s="268" customFormat="1"/>
    <row r="6691" s="268" customFormat="1"/>
    <row r="6692" s="268" customFormat="1"/>
    <row r="6693" s="268" customFormat="1"/>
    <row r="6694" s="268" customFormat="1"/>
    <row r="6695" s="268" customFormat="1"/>
    <row r="6696" s="268" customFormat="1"/>
    <row r="6697" s="268" customFormat="1"/>
    <row r="6698" s="268" customFormat="1"/>
    <row r="6699" s="268" customFormat="1"/>
    <row r="6700" s="268" customFormat="1"/>
    <row r="6701" s="268" customFormat="1"/>
    <row r="6702" s="268" customFormat="1"/>
    <row r="6703" s="268" customFormat="1"/>
    <row r="6704" s="268" customFormat="1"/>
    <row r="6705" s="268" customFormat="1"/>
    <row r="6706" s="268" customFormat="1"/>
    <row r="6707" s="268" customFormat="1"/>
    <row r="6708" s="268" customFormat="1"/>
    <row r="6709" s="268" customFormat="1"/>
    <row r="6710" s="268" customFormat="1"/>
    <row r="6711" s="268" customFormat="1"/>
    <row r="6712" s="268" customFormat="1"/>
    <row r="6713" s="268" customFormat="1"/>
    <row r="6714" s="268" customFormat="1"/>
    <row r="6715" s="268" customFormat="1"/>
    <row r="6716" s="268" customFormat="1"/>
    <row r="6717" s="268" customFormat="1"/>
    <row r="6718" s="268" customFormat="1"/>
    <row r="6719" s="268" customFormat="1"/>
    <row r="6720" s="268" customFormat="1"/>
    <row r="6721" s="268" customFormat="1"/>
    <row r="6722" s="268" customFormat="1"/>
    <row r="6723" s="268" customFormat="1"/>
    <row r="6724" s="268" customFormat="1"/>
    <row r="6725" s="268" customFormat="1"/>
    <row r="6726" s="268" customFormat="1"/>
    <row r="6727" s="268" customFormat="1"/>
    <row r="6728" s="268" customFormat="1"/>
    <row r="6729" s="268" customFormat="1"/>
    <row r="6730" s="268" customFormat="1"/>
    <row r="6731" s="268" customFormat="1"/>
    <row r="6732" s="268" customFormat="1"/>
    <row r="6733" s="268" customFormat="1"/>
    <row r="6734" s="268" customFormat="1"/>
    <row r="6735" s="268" customFormat="1"/>
    <row r="6736" s="268" customFormat="1"/>
    <row r="6737" s="268" customFormat="1"/>
    <row r="6738" s="268" customFormat="1"/>
    <row r="6739" s="268" customFormat="1"/>
    <row r="6740" s="268" customFormat="1"/>
    <row r="6741" s="268" customFormat="1"/>
    <row r="6742" s="268" customFormat="1"/>
    <row r="6743" s="268" customFormat="1"/>
    <row r="6744" s="268" customFormat="1"/>
    <row r="6745" s="268" customFormat="1"/>
    <row r="6746" s="268" customFormat="1"/>
    <row r="6747" s="268" customFormat="1"/>
    <row r="6748" s="268" customFormat="1"/>
    <row r="6749" s="268" customFormat="1"/>
    <row r="6750" s="268" customFormat="1"/>
    <row r="6751" s="268" customFormat="1"/>
    <row r="6752" s="268" customFormat="1"/>
    <row r="6753" s="268" customFormat="1"/>
    <row r="6754" s="268" customFormat="1"/>
    <row r="6755" s="268" customFormat="1"/>
    <row r="6756" s="268" customFormat="1"/>
    <row r="6757" s="268" customFormat="1"/>
    <row r="6758" s="268" customFormat="1"/>
    <row r="6759" s="268" customFormat="1"/>
    <row r="6760" s="268" customFormat="1"/>
    <row r="6761" s="268" customFormat="1"/>
    <row r="6762" s="268" customFormat="1"/>
    <row r="6763" s="268" customFormat="1"/>
    <row r="6764" s="268" customFormat="1"/>
    <row r="6765" s="268" customFormat="1"/>
    <row r="6766" s="268" customFormat="1"/>
    <row r="6767" s="268" customFormat="1"/>
    <row r="6768" s="268" customFormat="1"/>
    <row r="6769" s="268" customFormat="1"/>
    <row r="6770" s="268" customFormat="1"/>
    <row r="6771" s="268" customFormat="1"/>
    <row r="6772" s="268" customFormat="1"/>
    <row r="6773" s="268" customFormat="1"/>
    <row r="6774" s="268" customFormat="1"/>
    <row r="6775" s="268" customFormat="1"/>
    <row r="6776" s="268" customFormat="1"/>
    <row r="6777" s="268" customFormat="1"/>
    <row r="6778" s="268" customFormat="1"/>
    <row r="6779" s="268" customFormat="1"/>
    <row r="6780" s="268" customFormat="1"/>
    <row r="6781" s="268" customFormat="1"/>
    <row r="6782" s="268" customFormat="1"/>
    <row r="6783" s="268" customFormat="1"/>
    <row r="6784" s="268" customFormat="1"/>
    <row r="6785" s="268" customFormat="1"/>
    <row r="6786" s="268" customFormat="1"/>
    <row r="6787" s="268" customFormat="1"/>
    <row r="6788" s="268" customFormat="1"/>
    <row r="6789" s="268" customFormat="1"/>
    <row r="6790" s="268" customFormat="1"/>
    <row r="6791" s="268" customFormat="1"/>
    <row r="6792" s="268" customFormat="1"/>
    <row r="6793" s="268" customFormat="1"/>
    <row r="6794" s="268" customFormat="1"/>
    <row r="6795" s="268" customFormat="1"/>
    <row r="6796" s="268" customFormat="1"/>
    <row r="6797" s="268" customFormat="1"/>
    <row r="6798" s="268" customFormat="1"/>
    <row r="6799" s="268" customFormat="1"/>
    <row r="6800" s="268" customFormat="1"/>
    <row r="6801" s="268" customFormat="1"/>
    <row r="6802" s="268" customFormat="1"/>
    <row r="6803" s="268" customFormat="1"/>
    <row r="6804" s="268" customFormat="1"/>
    <row r="6805" s="268" customFormat="1"/>
    <row r="6806" s="268" customFormat="1"/>
    <row r="6807" s="268" customFormat="1"/>
    <row r="6808" s="268" customFormat="1"/>
    <row r="6809" s="268" customFormat="1"/>
    <row r="6810" s="268" customFormat="1"/>
    <row r="6811" s="268" customFormat="1"/>
    <row r="6812" s="268" customFormat="1"/>
    <row r="6813" s="268" customFormat="1"/>
    <row r="6814" s="268" customFormat="1"/>
    <row r="6815" s="268" customFormat="1"/>
    <row r="6816" s="268" customFormat="1"/>
    <row r="6817" s="268" customFormat="1"/>
    <row r="6818" s="268" customFormat="1"/>
    <row r="6819" s="268" customFormat="1"/>
    <row r="6820" s="268" customFormat="1"/>
    <row r="6821" s="268" customFormat="1"/>
    <row r="6822" s="268" customFormat="1"/>
    <row r="6823" s="268" customFormat="1"/>
    <row r="6824" s="268" customFormat="1"/>
    <row r="6825" s="268" customFormat="1"/>
    <row r="6826" s="268" customFormat="1"/>
    <row r="6827" s="268" customFormat="1"/>
    <row r="6828" s="268" customFormat="1"/>
    <row r="6829" s="268" customFormat="1"/>
    <row r="6830" s="268" customFormat="1"/>
    <row r="6831" s="268" customFormat="1"/>
    <row r="6832" s="268" customFormat="1"/>
    <row r="6833" s="268" customFormat="1"/>
    <row r="6834" s="268" customFormat="1"/>
    <row r="6835" s="268" customFormat="1"/>
    <row r="6836" s="268" customFormat="1"/>
    <row r="6837" s="268" customFormat="1"/>
    <row r="6838" s="268" customFormat="1"/>
    <row r="6839" s="268" customFormat="1"/>
    <row r="6840" s="268" customFormat="1"/>
    <row r="6841" s="268" customFormat="1"/>
    <row r="6842" s="268" customFormat="1"/>
    <row r="6843" s="268" customFormat="1"/>
    <row r="6844" s="268" customFormat="1"/>
    <row r="6845" s="268" customFormat="1"/>
    <row r="6846" s="268" customFormat="1"/>
    <row r="6847" s="268" customFormat="1"/>
    <row r="6848" s="268" customFormat="1"/>
    <row r="6849" s="268" customFormat="1"/>
    <row r="6850" s="268" customFormat="1"/>
    <row r="6851" s="268" customFormat="1"/>
    <row r="6852" s="268" customFormat="1"/>
    <row r="6853" s="268" customFormat="1"/>
    <row r="6854" s="268" customFormat="1"/>
    <row r="6855" s="268" customFormat="1"/>
    <row r="6856" s="268" customFormat="1"/>
    <row r="6857" s="268" customFormat="1"/>
    <row r="6858" s="268" customFormat="1"/>
    <row r="6859" s="268" customFormat="1"/>
    <row r="6860" s="268" customFormat="1"/>
    <row r="6861" s="268" customFormat="1"/>
    <row r="6862" s="268" customFormat="1"/>
    <row r="6863" s="268" customFormat="1"/>
    <row r="6864" s="268" customFormat="1"/>
    <row r="6865" s="268" customFormat="1"/>
    <row r="6866" s="268" customFormat="1"/>
    <row r="6867" s="268" customFormat="1"/>
    <row r="6868" s="268" customFormat="1"/>
    <row r="6869" s="268" customFormat="1"/>
    <row r="6870" s="268" customFormat="1"/>
    <row r="6871" s="268" customFormat="1"/>
    <row r="6872" s="268" customFormat="1"/>
    <row r="6873" s="268" customFormat="1"/>
    <row r="6874" s="268" customFormat="1"/>
    <row r="6875" s="268" customFormat="1"/>
    <row r="6876" s="268" customFormat="1"/>
    <row r="6877" s="268" customFormat="1"/>
    <row r="6878" s="268" customFormat="1"/>
    <row r="6879" s="268" customFormat="1"/>
    <row r="6880" s="268" customFormat="1"/>
    <row r="6881" s="268" customFormat="1"/>
    <row r="6882" s="268" customFormat="1"/>
    <row r="6883" s="268" customFormat="1"/>
    <row r="6884" s="268" customFormat="1"/>
    <row r="6885" s="268" customFormat="1"/>
    <row r="6886" s="268" customFormat="1"/>
    <row r="6887" s="268" customFormat="1"/>
    <row r="6888" s="268" customFormat="1"/>
    <row r="6889" s="268" customFormat="1"/>
    <row r="6890" s="268" customFormat="1"/>
    <row r="6891" s="268" customFormat="1"/>
    <row r="6892" s="268" customFormat="1"/>
    <row r="6893" s="268" customFormat="1"/>
    <row r="6894" s="268" customFormat="1"/>
    <row r="6895" s="268" customFormat="1"/>
    <row r="6896" s="268" customFormat="1"/>
    <row r="6897" s="268" customFormat="1"/>
    <row r="6898" s="268" customFormat="1"/>
    <row r="6899" s="268" customFormat="1"/>
    <row r="6900" s="268" customFormat="1"/>
    <row r="6901" s="268" customFormat="1"/>
    <row r="6902" s="268" customFormat="1"/>
    <row r="6903" s="268" customFormat="1"/>
    <row r="6904" s="268" customFormat="1"/>
    <row r="6905" s="268" customFormat="1"/>
    <row r="6906" s="268" customFormat="1"/>
    <row r="6907" s="268" customFormat="1"/>
    <row r="6908" s="268" customFormat="1"/>
    <row r="6909" s="268" customFormat="1"/>
    <row r="6910" s="268" customFormat="1"/>
    <row r="6911" s="268" customFormat="1"/>
    <row r="6912" s="268" customFormat="1"/>
    <row r="6913" s="268" customFormat="1"/>
    <row r="6914" s="268" customFormat="1"/>
    <row r="6915" s="268" customFormat="1"/>
    <row r="6916" s="268" customFormat="1"/>
    <row r="6917" s="268" customFormat="1"/>
    <row r="6918" s="268" customFormat="1"/>
    <row r="6919" s="268" customFormat="1"/>
    <row r="6920" s="268" customFormat="1"/>
    <row r="6921" s="268" customFormat="1"/>
    <row r="6922" s="268" customFormat="1"/>
    <row r="6923" s="268" customFormat="1"/>
    <row r="6924" s="268" customFormat="1"/>
    <row r="6925" s="268" customFormat="1"/>
    <row r="6926" s="268" customFormat="1"/>
    <row r="6927" s="268" customFormat="1"/>
    <row r="6928" s="268" customFormat="1"/>
    <row r="6929" s="268" customFormat="1"/>
    <row r="6930" s="268" customFormat="1"/>
    <row r="6931" s="268" customFormat="1"/>
    <row r="6932" s="268" customFormat="1"/>
    <row r="6933" s="268" customFormat="1"/>
    <row r="6934" s="268" customFormat="1"/>
    <row r="6935" s="268" customFormat="1"/>
    <row r="6936" s="268" customFormat="1"/>
    <row r="6937" s="268" customFormat="1"/>
    <row r="6938" s="268" customFormat="1"/>
    <row r="6939" s="268" customFormat="1"/>
    <row r="6940" s="268" customFormat="1"/>
    <row r="6941" s="268" customFormat="1"/>
    <row r="6942" s="268" customFormat="1"/>
    <row r="6943" s="268" customFormat="1"/>
    <row r="6944" s="268" customFormat="1"/>
    <row r="6945" s="268" customFormat="1"/>
    <row r="6946" s="268" customFormat="1"/>
    <row r="6947" s="268" customFormat="1"/>
    <row r="6948" s="268" customFormat="1"/>
    <row r="6949" s="268" customFormat="1"/>
    <row r="6950" s="268" customFormat="1"/>
    <row r="6951" s="268" customFormat="1"/>
    <row r="6952" s="268" customFormat="1"/>
    <row r="6953" s="268" customFormat="1"/>
    <row r="6954" s="268" customFormat="1"/>
    <row r="6955" s="268" customFormat="1"/>
    <row r="6956" s="268" customFormat="1"/>
    <row r="6957" s="268" customFormat="1"/>
    <row r="6958" s="268" customFormat="1"/>
    <row r="6959" s="268" customFormat="1"/>
    <row r="6960" s="268" customFormat="1"/>
    <row r="6961" s="268" customFormat="1"/>
    <row r="6962" s="268" customFormat="1"/>
    <row r="6963" s="268" customFormat="1"/>
    <row r="6964" s="268" customFormat="1"/>
    <row r="6965" s="268" customFormat="1"/>
    <row r="6966" s="268" customFormat="1"/>
    <row r="6967" s="268" customFormat="1"/>
    <row r="6968" s="268" customFormat="1"/>
    <row r="6969" s="268" customFormat="1"/>
    <row r="6970" s="268" customFormat="1"/>
    <row r="6971" s="268" customFormat="1"/>
    <row r="6972" s="268" customFormat="1"/>
    <row r="6973" s="268" customFormat="1"/>
    <row r="6974" s="268" customFormat="1"/>
    <row r="6975" s="268" customFormat="1"/>
    <row r="6976" s="268" customFormat="1"/>
    <row r="6977" s="268" customFormat="1"/>
    <row r="6978" s="268" customFormat="1"/>
    <row r="6979" s="268" customFormat="1"/>
    <row r="6980" s="268" customFormat="1"/>
    <row r="6981" s="268" customFormat="1"/>
    <row r="6982" s="268" customFormat="1"/>
    <row r="6983" s="268" customFormat="1"/>
    <row r="6984" s="268" customFormat="1"/>
    <row r="6985" s="268" customFormat="1"/>
    <row r="6986" s="268" customFormat="1"/>
    <row r="6987" s="268" customFormat="1"/>
    <row r="6988" s="268" customFormat="1"/>
    <row r="6989" s="268" customFormat="1"/>
    <row r="6990" s="268" customFormat="1"/>
    <row r="6991" s="268" customFormat="1"/>
    <row r="6992" s="268" customFormat="1"/>
    <row r="6993" s="268" customFormat="1"/>
    <row r="6994" s="268" customFormat="1"/>
    <row r="6995" s="268" customFormat="1"/>
    <row r="6996" s="268" customFormat="1"/>
    <row r="6997" s="268" customFormat="1"/>
    <row r="6998" s="268" customFormat="1"/>
    <row r="6999" s="268" customFormat="1"/>
    <row r="7000" s="268" customFormat="1"/>
    <row r="7001" s="268" customFormat="1"/>
    <row r="7002" s="268" customFormat="1"/>
    <row r="7003" s="268" customFormat="1"/>
    <row r="7004" s="268" customFormat="1"/>
    <row r="7005" s="268" customFormat="1"/>
    <row r="7006" s="268" customFormat="1"/>
    <row r="7007" s="268" customFormat="1"/>
    <row r="7008" s="268" customFormat="1"/>
    <row r="7009" s="268" customFormat="1"/>
    <row r="7010" s="268" customFormat="1"/>
    <row r="7011" s="268" customFormat="1"/>
    <row r="7012" s="268" customFormat="1"/>
    <row r="7013" s="268" customFormat="1"/>
    <row r="7014" s="268" customFormat="1"/>
    <row r="7015" s="268" customFormat="1"/>
    <row r="7016" s="268" customFormat="1"/>
    <row r="7017" s="268" customFormat="1"/>
    <row r="7018" s="268" customFormat="1"/>
    <row r="7019" s="268" customFormat="1"/>
    <row r="7020" s="268" customFormat="1"/>
    <row r="7021" s="268" customFormat="1"/>
    <row r="7022" s="268" customFormat="1"/>
    <row r="7023" s="268" customFormat="1"/>
    <row r="7024" s="268" customFormat="1"/>
    <row r="7025" s="268" customFormat="1"/>
    <row r="7026" s="268" customFormat="1"/>
    <row r="7027" s="268" customFormat="1"/>
    <row r="7028" s="268" customFormat="1"/>
    <row r="7029" s="268" customFormat="1"/>
    <row r="7030" s="268" customFormat="1"/>
    <row r="7031" s="268" customFormat="1"/>
    <row r="7032" s="268" customFormat="1"/>
    <row r="7033" s="268" customFormat="1"/>
    <row r="7034" s="268" customFormat="1"/>
    <row r="7035" s="268" customFormat="1"/>
    <row r="7036" s="268" customFormat="1"/>
    <row r="7037" s="268" customFormat="1"/>
    <row r="7038" s="268" customFormat="1"/>
    <row r="7039" s="268" customFormat="1"/>
    <row r="7040" s="268" customFormat="1"/>
    <row r="7041" s="268" customFormat="1"/>
    <row r="7042" s="268" customFormat="1"/>
    <row r="7043" s="268" customFormat="1"/>
    <row r="7044" s="268" customFormat="1"/>
    <row r="7045" s="268" customFormat="1"/>
    <row r="7046" s="268" customFormat="1"/>
    <row r="7047" s="268" customFormat="1"/>
    <row r="7048" s="268" customFormat="1"/>
    <row r="7049" s="268" customFormat="1"/>
    <row r="7050" s="268" customFormat="1"/>
    <row r="7051" s="268" customFormat="1"/>
    <row r="7052" s="268" customFormat="1"/>
    <row r="7053" s="268" customFormat="1"/>
    <row r="7054" s="268" customFormat="1"/>
    <row r="7055" s="268" customFormat="1"/>
    <row r="7056" s="268" customFormat="1"/>
    <row r="7057" s="268" customFormat="1"/>
    <row r="7058" s="268" customFormat="1"/>
    <row r="7059" s="268" customFormat="1"/>
    <row r="7060" s="268" customFormat="1"/>
    <row r="7061" s="268" customFormat="1"/>
    <row r="7062" s="268" customFormat="1"/>
    <row r="7063" s="268" customFormat="1"/>
    <row r="7064" s="268" customFormat="1"/>
    <row r="7065" s="268" customFormat="1"/>
    <row r="7066" s="268" customFormat="1"/>
    <row r="7067" s="268" customFormat="1"/>
    <row r="7068" s="268" customFormat="1"/>
    <row r="7069" s="268" customFormat="1"/>
    <row r="7070" s="268" customFormat="1"/>
    <row r="7071" s="268" customFormat="1"/>
    <row r="7072" s="268" customFormat="1"/>
    <row r="7073" s="268" customFormat="1"/>
    <row r="7074" s="268" customFormat="1"/>
    <row r="7075" s="268" customFormat="1"/>
    <row r="7076" s="268" customFormat="1"/>
    <row r="7077" s="268" customFormat="1"/>
    <row r="7078" s="268" customFormat="1"/>
    <row r="7079" s="268" customFormat="1"/>
    <row r="7080" s="268" customFormat="1"/>
    <row r="7081" s="268" customFormat="1"/>
    <row r="7082" s="268" customFormat="1"/>
    <row r="7083" s="268" customFormat="1"/>
    <row r="7084" s="268" customFormat="1"/>
    <row r="7085" s="268" customFormat="1"/>
    <row r="7086" s="268" customFormat="1"/>
    <row r="7087" s="268" customFormat="1"/>
    <row r="7088" s="268" customFormat="1"/>
    <row r="7089" s="268" customFormat="1"/>
    <row r="7090" s="268" customFormat="1"/>
    <row r="7091" s="268" customFormat="1"/>
    <row r="7092" s="268" customFormat="1"/>
    <row r="7093" s="268" customFormat="1"/>
    <row r="7094" s="268" customFormat="1"/>
    <row r="7095" s="268" customFormat="1"/>
    <row r="7096" s="268" customFormat="1"/>
    <row r="7097" s="268" customFormat="1"/>
    <row r="7098" s="268" customFormat="1"/>
    <row r="7099" s="268" customFormat="1"/>
    <row r="7100" s="268" customFormat="1"/>
    <row r="7101" s="268" customFormat="1"/>
    <row r="7102" s="268" customFormat="1"/>
    <row r="7103" s="268" customFormat="1"/>
    <row r="7104" s="268" customFormat="1"/>
    <row r="7105" s="268" customFormat="1"/>
    <row r="7106" s="268" customFormat="1"/>
    <row r="7107" s="268" customFormat="1"/>
    <row r="7108" s="268" customFormat="1"/>
    <row r="7109" s="268" customFormat="1"/>
    <row r="7110" s="268" customFormat="1"/>
    <row r="7111" s="268" customFormat="1"/>
    <row r="7112" s="268" customFormat="1"/>
    <row r="7113" s="268" customFormat="1"/>
    <row r="7114" s="268" customFormat="1"/>
    <row r="7115" s="268" customFormat="1"/>
    <row r="7116" s="268" customFormat="1"/>
    <row r="7117" s="268" customFormat="1"/>
    <row r="7118" s="268" customFormat="1"/>
    <row r="7119" s="268" customFormat="1"/>
    <row r="7120" s="268" customFormat="1"/>
    <row r="7121" s="268" customFormat="1"/>
    <row r="7122" s="268" customFormat="1"/>
    <row r="7123" s="268" customFormat="1"/>
    <row r="7124" s="268" customFormat="1"/>
    <row r="7125" s="268" customFormat="1"/>
    <row r="7126" s="268" customFormat="1"/>
    <row r="7127" s="268" customFormat="1"/>
    <row r="7128" s="268" customFormat="1"/>
    <row r="7129" s="268" customFormat="1"/>
    <row r="7130" s="268" customFormat="1"/>
    <row r="7131" s="268" customFormat="1"/>
    <row r="7132" s="268" customFormat="1"/>
    <row r="7133" s="268" customFormat="1"/>
    <row r="7134" s="268" customFormat="1"/>
    <row r="7135" s="268" customFormat="1"/>
    <row r="7136" s="268" customFormat="1"/>
    <row r="7137" s="268" customFormat="1"/>
    <row r="7138" s="268" customFormat="1"/>
    <row r="7139" s="268" customFormat="1"/>
    <row r="7140" s="268" customFormat="1"/>
    <row r="7141" s="268" customFormat="1"/>
    <row r="7142" s="268" customFormat="1"/>
    <row r="7143" s="268" customFormat="1"/>
    <row r="7144" s="268" customFormat="1"/>
    <row r="7145" s="268" customFormat="1"/>
    <row r="7146" s="268" customFormat="1"/>
    <row r="7147" s="268" customFormat="1"/>
    <row r="7148" s="268" customFormat="1"/>
    <row r="7149" s="268" customFormat="1"/>
    <row r="7150" s="268" customFormat="1"/>
    <row r="7151" s="268" customFormat="1"/>
    <row r="7152" s="268" customFormat="1"/>
    <row r="7153" s="268" customFormat="1"/>
    <row r="7154" s="268" customFormat="1"/>
    <row r="7155" s="268" customFormat="1"/>
    <row r="7156" s="268" customFormat="1"/>
    <row r="7157" s="268" customFormat="1"/>
    <row r="7158" s="268" customFormat="1"/>
    <row r="7159" s="268" customFormat="1"/>
    <row r="7160" s="268" customFormat="1"/>
    <row r="7161" s="268" customFormat="1"/>
    <row r="7162" s="268" customFormat="1"/>
    <row r="7163" s="268" customFormat="1"/>
    <row r="7164" s="268" customFormat="1"/>
    <row r="7165" s="268" customFormat="1"/>
    <row r="7166" s="268" customFormat="1"/>
    <row r="7167" s="268" customFormat="1"/>
    <row r="7168" s="268" customFormat="1"/>
    <row r="7169" s="268" customFormat="1"/>
    <row r="7170" s="268" customFormat="1"/>
    <row r="7171" s="268" customFormat="1"/>
    <row r="7172" s="268" customFormat="1"/>
    <row r="7173" s="268" customFormat="1"/>
    <row r="7174" s="268" customFormat="1"/>
    <row r="7175" s="268" customFormat="1"/>
    <row r="7176" s="268" customFormat="1"/>
    <row r="7177" s="268" customFormat="1"/>
    <row r="7178" s="268" customFormat="1"/>
    <row r="7179" s="268" customFormat="1"/>
    <row r="7180" s="268" customFormat="1"/>
    <row r="7181" s="268" customFormat="1"/>
    <row r="7182" s="268" customFormat="1"/>
    <row r="7183" s="268" customFormat="1"/>
    <row r="7184" s="268" customFormat="1"/>
    <row r="7185" s="268" customFormat="1"/>
    <row r="7186" s="268" customFormat="1"/>
    <row r="7187" s="268" customFormat="1"/>
    <row r="7188" s="268" customFormat="1"/>
    <row r="7189" s="268" customFormat="1"/>
    <row r="7190" s="268" customFormat="1"/>
    <row r="7191" s="268" customFormat="1"/>
    <row r="7192" s="268" customFormat="1"/>
    <row r="7193" s="268" customFormat="1"/>
    <row r="7194" s="268" customFormat="1"/>
    <row r="7195" s="268" customFormat="1"/>
    <row r="7196" s="268" customFormat="1"/>
    <row r="7197" s="268" customFormat="1"/>
    <row r="7198" s="268" customFormat="1"/>
    <row r="7199" s="268" customFormat="1"/>
    <row r="7200" s="268" customFormat="1"/>
    <row r="7201" s="268" customFormat="1"/>
    <row r="7202" s="268" customFormat="1"/>
    <row r="7203" s="268" customFormat="1"/>
    <row r="7204" s="268" customFormat="1"/>
    <row r="7205" s="268" customFormat="1"/>
    <row r="7206" s="268" customFormat="1"/>
    <row r="7207" s="268" customFormat="1"/>
    <row r="7208" s="268" customFormat="1"/>
    <row r="7209" s="268" customFormat="1"/>
    <row r="7210" s="268" customFormat="1"/>
    <row r="7211" s="268" customFormat="1"/>
    <row r="7212" s="268" customFormat="1"/>
    <row r="7213" s="268" customFormat="1"/>
    <row r="7214" s="268" customFormat="1"/>
    <row r="7215" s="268" customFormat="1"/>
    <row r="7216" s="268" customFormat="1"/>
    <row r="7217" s="268" customFormat="1"/>
    <row r="7218" s="268" customFormat="1"/>
    <row r="7219" s="268" customFormat="1"/>
    <row r="7220" s="268" customFormat="1"/>
    <row r="7221" s="268" customFormat="1"/>
    <row r="7222" s="268" customFormat="1"/>
    <row r="7223" s="268" customFormat="1"/>
    <row r="7224" s="268" customFormat="1"/>
    <row r="7225" s="268" customFormat="1"/>
    <row r="7226" s="268" customFormat="1"/>
    <row r="7227" s="268" customFormat="1"/>
    <row r="7228" s="268" customFormat="1"/>
    <row r="7229" s="268" customFormat="1"/>
    <row r="7230" s="268" customFormat="1"/>
    <row r="7231" s="268" customFormat="1"/>
    <row r="7232" s="268" customFormat="1"/>
    <row r="7233" s="268" customFormat="1"/>
    <row r="7234" s="268" customFormat="1"/>
    <row r="7235" s="268" customFormat="1"/>
    <row r="7236" s="268" customFormat="1"/>
    <row r="7237" s="268" customFormat="1"/>
    <row r="7238" s="268" customFormat="1"/>
    <row r="7239" s="268" customFormat="1"/>
    <row r="7240" s="268" customFormat="1"/>
    <row r="7241" s="268" customFormat="1"/>
    <row r="7242" s="268" customFormat="1"/>
    <row r="7243" s="268" customFormat="1"/>
    <row r="7244" s="268" customFormat="1"/>
    <row r="7245" s="268" customFormat="1"/>
    <row r="7246" s="268" customFormat="1"/>
    <row r="7247" s="268" customFormat="1"/>
    <row r="7248" s="268" customFormat="1"/>
    <row r="7249" s="268" customFormat="1"/>
    <row r="7250" s="268" customFormat="1"/>
    <row r="7251" s="268" customFormat="1"/>
    <row r="7252" s="268" customFormat="1"/>
    <row r="7253" s="268" customFormat="1"/>
    <row r="7254" s="268" customFormat="1"/>
    <row r="7255" s="268" customFormat="1"/>
    <row r="7256" s="268" customFormat="1"/>
    <row r="7257" s="268" customFormat="1"/>
    <row r="7258" s="268" customFormat="1"/>
    <row r="7259" s="268" customFormat="1"/>
    <row r="7260" s="268" customFormat="1"/>
    <row r="7261" s="268" customFormat="1"/>
    <row r="7262" s="268" customFormat="1"/>
    <row r="7263" s="268" customFormat="1"/>
    <row r="7264" s="268" customFormat="1"/>
    <row r="7265" s="268" customFormat="1"/>
    <row r="7266" s="268" customFormat="1"/>
    <row r="7267" s="268" customFormat="1"/>
    <row r="7268" s="268" customFormat="1"/>
    <row r="7269" s="268" customFormat="1"/>
    <row r="7270" s="268" customFormat="1"/>
    <row r="7271" s="268" customFormat="1"/>
    <row r="7272" s="268" customFormat="1"/>
    <row r="7273" s="268" customFormat="1"/>
    <row r="7274" s="268" customFormat="1"/>
    <row r="7275" s="268" customFormat="1"/>
    <row r="7276" s="268" customFormat="1"/>
    <row r="7277" s="268" customFormat="1"/>
    <row r="7278" s="268" customFormat="1"/>
    <row r="7279" s="268" customFormat="1"/>
    <row r="7280" s="268" customFormat="1"/>
    <row r="7281" s="268" customFormat="1"/>
    <row r="7282" s="268" customFormat="1"/>
    <row r="7283" s="268" customFormat="1"/>
    <row r="7284" s="268" customFormat="1"/>
    <row r="7285" s="268" customFormat="1"/>
    <row r="7286" s="268" customFormat="1"/>
    <row r="7287" s="268" customFormat="1"/>
    <row r="7288" s="268" customFormat="1"/>
    <row r="7289" s="268" customFormat="1"/>
    <row r="7290" s="268" customFormat="1"/>
    <row r="7291" s="268" customFormat="1"/>
    <row r="7292" s="268" customFormat="1"/>
    <row r="7293" s="268" customFormat="1"/>
    <row r="7294" s="268" customFormat="1"/>
    <row r="7295" s="268" customFormat="1"/>
    <row r="7296" s="268" customFormat="1"/>
    <row r="7297" s="268" customFormat="1"/>
    <row r="7298" s="268" customFormat="1"/>
    <row r="7299" s="268" customFormat="1"/>
    <row r="7300" s="268" customFormat="1"/>
    <row r="7301" s="268" customFormat="1"/>
    <row r="7302" s="268" customFormat="1"/>
    <row r="7303" s="268" customFormat="1"/>
    <row r="7304" s="268" customFormat="1"/>
    <row r="7305" s="268" customFormat="1"/>
    <row r="7306" s="268" customFormat="1"/>
    <row r="7307" s="268" customFormat="1"/>
    <row r="7308" s="268" customFormat="1"/>
    <row r="7309" s="268" customFormat="1"/>
    <row r="7310" s="268" customFormat="1"/>
    <row r="7311" s="268" customFormat="1"/>
    <row r="7312" s="268" customFormat="1"/>
    <row r="7313" s="268" customFormat="1"/>
    <row r="7314" s="268" customFormat="1"/>
    <row r="7315" s="268" customFormat="1"/>
    <row r="7316" s="268" customFormat="1"/>
    <row r="7317" s="268" customFormat="1"/>
    <row r="7318" s="268" customFormat="1"/>
    <row r="7319" s="268" customFormat="1"/>
    <row r="7320" s="268" customFormat="1"/>
    <row r="7321" s="268" customFormat="1"/>
    <row r="7322" s="268" customFormat="1"/>
    <row r="7323" s="268" customFormat="1"/>
    <row r="7324" s="268" customFormat="1"/>
    <row r="7325" s="268" customFormat="1"/>
    <row r="7326" s="268" customFormat="1"/>
    <row r="7327" s="268" customFormat="1"/>
    <row r="7328" s="268" customFormat="1"/>
    <row r="7329" s="268" customFormat="1"/>
    <row r="7330" s="268" customFormat="1"/>
    <row r="7331" s="268" customFormat="1"/>
    <row r="7332" s="268" customFormat="1"/>
    <row r="7333" s="268" customFormat="1"/>
    <row r="7334" s="268" customFormat="1"/>
    <row r="7335" s="268" customFormat="1"/>
    <row r="7336" s="268" customFormat="1"/>
    <row r="7337" s="268" customFormat="1"/>
    <row r="7338" s="268" customFormat="1"/>
    <row r="7339" s="268" customFormat="1"/>
    <row r="7340" s="268" customFormat="1"/>
    <row r="7341" s="268" customFormat="1"/>
    <row r="7342" s="268" customFormat="1"/>
    <row r="7343" s="268" customFormat="1"/>
    <row r="7344" s="268" customFormat="1"/>
    <row r="7345" s="268" customFormat="1"/>
    <row r="7346" s="268" customFormat="1"/>
    <row r="7347" s="268" customFormat="1"/>
    <row r="7348" s="268" customFormat="1"/>
    <row r="7349" s="268" customFormat="1"/>
    <row r="7350" s="268" customFormat="1"/>
    <row r="7351" s="268" customFormat="1"/>
    <row r="7352" s="268" customFormat="1"/>
    <row r="7353" s="268" customFormat="1"/>
    <row r="7354" s="268" customFormat="1"/>
    <row r="7355" s="268" customFormat="1"/>
    <row r="7356" s="268" customFormat="1"/>
    <row r="7357" s="268" customFormat="1"/>
    <row r="7358" s="268" customFormat="1"/>
    <row r="7359" s="268" customFormat="1"/>
    <row r="7360" s="268" customFormat="1"/>
    <row r="7361" s="268" customFormat="1"/>
    <row r="7362" s="268" customFormat="1"/>
    <row r="7363" s="268" customFormat="1"/>
    <row r="7364" s="268" customFormat="1"/>
    <row r="7365" s="268" customFormat="1"/>
    <row r="7366" s="268" customFormat="1"/>
    <row r="7367" s="268" customFormat="1"/>
    <row r="7368" s="268" customFormat="1"/>
    <row r="7369" s="268" customFormat="1"/>
    <row r="7370" s="268" customFormat="1"/>
    <row r="7371" s="268" customFormat="1"/>
    <row r="7372" s="268" customFormat="1"/>
    <row r="7373" s="268" customFormat="1"/>
    <row r="7374" s="268" customFormat="1"/>
    <row r="7375" s="268" customFormat="1"/>
    <row r="7376" s="268" customFormat="1"/>
    <row r="7377" s="268" customFormat="1"/>
    <row r="7378" s="268" customFormat="1"/>
    <row r="7379" s="268" customFormat="1"/>
    <row r="7380" s="268" customFormat="1"/>
    <row r="7381" s="268" customFormat="1"/>
    <row r="7382" s="268" customFormat="1"/>
    <row r="7383" s="268" customFormat="1"/>
    <row r="7384" s="268" customFormat="1"/>
    <row r="7385" s="268" customFormat="1"/>
    <row r="7386" s="268" customFormat="1"/>
    <row r="7387" s="268" customFormat="1"/>
    <row r="7388" s="268" customFormat="1"/>
    <row r="7389" s="268" customFormat="1"/>
    <row r="7390" s="268" customFormat="1"/>
    <row r="7391" s="268" customFormat="1"/>
    <row r="7392" s="268" customFormat="1"/>
    <row r="7393" s="268" customFormat="1"/>
    <row r="7394" s="268" customFormat="1"/>
    <row r="7395" s="268" customFormat="1"/>
    <row r="7396" s="268" customFormat="1"/>
    <row r="7397" s="268" customFormat="1"/>
    <row r="7398" s="268" customFormat="1"/>
    <row r="7399" s="268" customFormat="1"/>
    <row r="7400" s="268" customFormat="1"/>
    <row r="7401" s="268" customFormat="1"/>
    <row r="7402" s="268" customFormat="1"/>
    <row r="7403" s="268" customFormat="1"/>
    <row r="7404" s="268" customFormat="1"/>
    <row r="7405" s="268" customFormat="1"/>
    <row r="7406" s="268" customFormat="1"/>
    <row r="7407" s="268" customFormat="1"/>
    <row r="7408" s="268" customFormat="1"/>
    <row r="7409" s="268" customFormat="1"/>
    <row r="7410" s="268" customFormat="1"/>
    <row r="7411" s="268" customFormat="1"/>
    <row r="7412" s="268" customFormat="1"/>
    <row r="7413" s="268" customFormat="1"/>
    <row r="7414" s="268" customFormat="1"/>
    <row r="7415" s="268" customFormat="1"/>
    <row r="7416" s="268" customFormat="1"/>
    <row r="7417" s="268" customFormat="1"/>
    <row r="7418" s="268" customFormat="1"/>
    <row r="7419" s="268" customFormat="1"/>
    <row r="7420" s="268" customFormat="1"/>
    <row r="7421" s="268" customFormat="1"/>
    <row r="7422" s="268" customFormat="1"/>
    <row r="7423" s="268" customFormat="1"/>
    <row r="7424" s="268" customFormat="1"/>
    <row r="7425" s="268" customFormat="1"/>
    <row r="7426" s="268" customFormat="1"/>
    <row r="7427" s="268" customFormat="1"/>
    <row r="7428" s="268" customFormat="1"/>
    <row r="7429" s="268" customFormat="1"/>
    <row r="7430" s="268" customFormat="1"/>
    <row r="7431" s="268" customFormat="1"/>
    <row r="7432" s="268" customFormat="1"/>
    <row r="7433" s="268" customFormat="1"/>
    <row r="7434" s="268" customFormat="1"/>
    <row r="7435" s="268" customFormat="1"/>
    <row r="7436" s="268" customFormat="1"/>
    <row r="7437" s="268" customFormat="1"/>
    <row r="7438" s="268" customFormat="1"/>
    <row r="7439" s="268" customFormat="1"/>
    <row r="7440" s="268" customFormat="1"/>
    <row r="7441" s="268" customFormat="1"/>
    <row r="7442" s="268" customFormat="1"/>
    <row r="7443" s="268" customFormat="1"/>
    <row r="7444" s="268" customFormat="1"/>
    <row r="7445" s="268" customFormat="1"/>
    <row r="7446" s="268" customFormat="1"/>
    <row r="7447" s="268" customFormat="1"/>
    <row r="7448" s="268" customFormat="1"/>
    <row r="7449" s="268" customFormat="1"/>
    <row r="7450" s="268" customFormat="1"/>
    <row r="7451" s="268" customFormat="1"/>
    <row r="7452" s="268" customFormat="1"/>
    <row r="7453" s="268" customFormat="1"/>
    <row r="7454" s="268" customFormat="1"/>
    <row r="7455" s="268" customFormat="1"/>
    <row r="7456" s="268" customFormat="1"/>
    <row r="7457" s="268" customFormat="1"/>
    <row r="7458" s="268" customFormat="1"/>
    <row r="7459" s="268" customFormat="1"/>
    <row r="7460" s="268" customFormat="1"/>
    <row r="7461" s="268" customFormat="1"/>
    <row r="7462" s="268" customFormat="1"/>
    <row r="7463" s="268" customFormat="1"/>
    <row r="7464" s="268" customFormat="1"/>
    <row r="7465" s="268" customFormat="1"/>
    <row r="7466" s="268" customFormat="1"/>
    <row r="7467" s="268" customFormat="1"/>
    <row r="7468" s="268" customFormat="1"/>
    <row r="7469" s="268" customFormat="1"/>
    <row r="7470" s="268" customFormat="1"/>
    <row r="7471" s="268" customFormat="1"/>
    <row r="7472" s="268" customFormat="1"/>
    <row r="7473" s="268" customFormat="1"/>
    <row r="7474" s="268" customFormat="1"/>
    <row r="7475" s="268" customFormat="1"/>
    <row r="7476" s="268" customFormat="1"/>
    <row r="7477" s="268" customFormat="1"/>
    <row r="7478" s="268" customFormat="1"/>
    <row r="7479" s="268" customFormat="1"/>
    <row r="7480" s="268" customFormat="1"/>
    <row r="7481" s="268" customFormat="1"/>
    <row r="7482" s="268" customFormat="1"/>
    <row r="7483" s="268" customFormat="1"/>
    <row r="7484" s="268" customFormat="1"/>
    <row r="7485" s="268" customFormat="1"/>
    <row r="7486" s="268" customFormat="1"/>
    <row r="7487" s="268" customFormat="1"/>
    <row r="7488" s="268" customFormat="1"/>
    <row r="7489" s="268" customFormat="1"/>
    <row r="7490" s="268" customFormat="1"/>
    <row r="7491" s="268" customFormat="1"/>
    <row r="7492" s="268" customFormat="1"/>
    <row r="7493" s="268" customFormat="1"/>
    <row r="7494" s="268" customFormat="1"/>
    <row r="7495" s="268" customFormat="1"/>
    <row r="7496" s="268" customFormat="1"/>
    <row r="7497" s="268" customFormat="1"/>
    <row r="7498" s="268" customFormat="1"/>
    <row r="7499" s="268" customFormat="1"/>
    <row r="7500" s="268" customFormat="1"/>
    <row r="7501" s="268" customFormat="1"/>
    <row r="7502" s="268" customFormat="1"/>
    <row r="7503" s="268" customFormat="1"/>
    <row r="7504" s="268" customFormat="1"/>
    <row r="7505" s="268" customFormat="1"/>
    <row r="7506" s="268" customFormat="1"/>
    <row r="7507" s="268" customFormat="1"/>
    <row r="7508" s="268" customFormat="1"/>
    <row r="7509" s="268" customFormat="1"/>
    <row r="7510" s="268" customFormat="1"/>
    <row r="7511" s="268" customFormat="1"/>
    <row r="7512" s="268" customFormat="1"/>
    <row r="7513" s="268" customFormat="1"/>
    <row r="7514" s="268" customFormat="1"/>
    <row r="7515" s="268" customFormat="1"/>
    <row r="7516" s="268" customFormat="1"/>
    <row r="7517" s="268" customFormat="1"/>
    <row r="7518" s="268" customFormat="1"/>
    <row r="7519" s="268" customFormat="1"/>
    <row r="7520" s="268" customFormat="1"/>
    <row r="7521" s="268" customFormat="1"/>
    <row r="7522" s="268" customFormat="1"/>
    <row r="7523" s="268" customFormat="1"/>
    <row r="7524" s="268" customFormat="1"/>
    <row r="7525" s="268" customFormat="1"/>
    <row r="7526" s="268" customFormat="1"/>
    <row r="7527" s="268" customFormat="1"/>
    <row r="7528" s="268" customFormat="1"/>
    <row r="7529" s="268" customFormat="1"/>
    <row r="7530" s="268" customFormat="1"/>
    <row r="7531" s="268" customFormat="1"/>
    <row r="7532" s="268" customFormat="1"/>
    <row r="7533" s="268" customFormat="1"/>
    <row r="7534" s="268" customFormat="1"/>
    <row r="7535" s="268" customFormat="1"/>
    <row r="7536" s="268" customFormat="1"/>
    <row r="7537" s="268" customFormat="1"/>
    <row r="7538" s="268" customFormat="1"/>
    <row r="7539" s="268" customFormat="1"/>
    <row r="7540" s="268" customFormat="1"/>
    <row r="7541" s="268" customFormat="1"/>
    <row r="7542" s="268" customFormat="1"/>
    <row r="7543" s="268" customFormat="1"/>
    <row r="7544" s="268" customFormat="1"/>
    <row r="7545" s="268" customFormat="1"/>
    <row r="7546" s="268" customFormat="1"/>
    <row r="7547" s="268" customFormat="1"/>
    <row r="7548" s="268" customFormat="1"/>
    <row r="7549" s="268" customFormat="1"/>
    <row r="7550" s="268" customFormat="1"/>
    <row r="7551" s="268" customFormat="1"/>
    <row r="7552" s="268" customFormat="1"/>
    <row r="7553" s="268" customFormat="1"/>
    <row r="7554" s="268" customFormat="1"/>
    <row r="7555" s="268" customFormat="1"/>
    <row r="7556" s="268" customFormat="1"/>
    <row r="7557" s="268" customFormat="1"/>
    <row r="7558" s="268" customFormat="1"/>
    <row r="7559" s="268" customFormat="1"/>
    <row r="7560" s="268" customFormat="1"/>
    <row r="7561" s="268" customFormat="1"/>
    <row r="7562" s="268" customFormat="1"/>
    <row r="7563" s="268" customFormat="1"/>
    <row r="7564" s="268" customFormat="1"/>
    <row r="7565" s="268" customFormat="1"/>
    <row r="7566" s="268" customFormat="1"/>
    <row r="7567" s="268" customFormat="1"/>
    <row r="7568" s="268" customFormat="1"/>
    <row r="7569" s="268" customFormat="1"/>
    <row r="7570" s="268" customFormat="1"/>
    <row r="7571" s="268" customFormat="1"/>
    <row r="7572" s="268" customFormat="1"/>
    <row r="7573" s="268" customFormat="1"/>
    <row r="7574" s="268" customFormat="1"/>
    <row r="7575" s="268" customFormat="1"/>
    <row r="7576" s="268" customFormat="1"/>
    <row r="7577" s="268" customFormat="1"/>
    <row r="7578" s="268" customFormat="1"/>
    <row r="7579" s="268" customFormat="1"/>
    <row r="7580" s="268" customFormat="1"/>
    <row r="7581" s="268" customFormat="1"/>
    <row r="7582" s="268" customFormat="1"/>
    <row r="7583" s="268" customFormat="1"/>
    <row r="7584" s="268" customFormat="1"/>
    <row r="7585" s="268" customFormat="1"/>
    <row r="7586" s="268" customFormat="1"/>
    <row r="7587" s="268" customFormat="1"/>
    <row r="7588" s="268" customFormat="1"/>
    <row r="7589" s="268" customFormat="1"/>
    <row r="7590" s="268" customFormat="1"/>
    <row r="7591" s="268" customFormat="1"/>
    <row r="7592" s="268" customFormat="1"/>
    <row r="7593" s="268" customFormat="1"/>
    <row r="7594" s="268" customFormat="1"/>
    <row r="7595" s="268" customFormat="1"/>
    <row r="7596" s="268" customFormat="1"/>
    <row r="7597" s="268" customFormat="1"/>
    <row r="7598" s="268" customFormat="1"/>
    <row r="7599" s="268" customFormat="1"/>
    <row r="7600" s="268" customFormat="1"/>
    <row r="7601" s="268" customFormat="1"/>
    <row r="7602" s="268" customFormat="1"/>
    <row r="7603" s="268" customFormat="1"/>
    <row r="7604" s="268" customFormat="1"/>
    <row r="7605" s="268" customFormat="1"/>
    <row r="7606" s="268" customFormat="1"/>
    <row r="7607" s="268" customFormat="1"/>
    <row r="7608" s="268" customFormat="1"/>
    <row r="7609" s="268" customFormat="1"/>
    <row r="7610" s="268" customFormat="1"/>
    <row r="7611" s="268" customFormat="1"/>
    <row r="7612" s="268" customFormat="1"/>
    <row r="7613" s="268" customFormat="1"/>
    <row r="7614" s="268" customFormat="1"/>
    <row r="7615" s="268" customFormat="1"/>
    <row r="7616" s="268" customFormat="1"/>
    <row r="7617" s="268" customFormat="1"/>
    <row r="7618" s="268" customFormat="1"/>
    <row r="7619" s="268" customFormat="1"/>
    <row r="7620" s="268" customFormat="1"/>
    <row r="7621" s="268" customFormat="1"/>
    <row r="7622" s="268" customFormat="1"/>
    <row r="7623" s="268" customFormat="1"/>
    <row r="7624" s="268" customFormat="1"/>
    <row r="7625" s="268" customFormat="1"/>
    <row r="7626" s="268" customFormat="1"/>
    <row r="7627" s="268" customFormat="1"/>
    <row r="7628" s="268" customFormat="1"/>
    <row r="7629" s="268" customFormat="1"/>
    <row r="7630" s="268" customFormat="1"/>
    <row r="7631" s="268" customFormat="1"/>
    <row r="7632" s="268" customFormat="1"/>
    <row r="7633" s="268" customFormat="1"/>
    <row r="7634" s="268" customFormat="1"/>
    <row r="7635" s="268" customFormat="1"/>
    <row r="7636" s="268" customFormat="1"/>
    <row r="7637" s="268" customFormat="1"/>
    <row r="7638" s="268" customFormat="1"/>
    <row r="7639" s="268" customFormat="1"/>
    <row r="7640" s="268" customFormat="1"/>
    <row r="7641" s="268" customFormat="1"/>
    <row r="7642" s="268" customFormat="1"/>
    <row r="7643" s="268" customFormat="1"/>
    <row r="7644" s="268" customFormat="1"/>
    <row r="7645" s="268" customFormat="1"/>
    <row r="7646" s="268" customFormat="1"/>
    <row r="7647" s="268" customFormat="1"/>
    <row r="7648" s="268" customFormat="1"/>
    <row r="7649" s="268" customFormat="1"/>
    <row r="7650" s="268" customFormat="1"/>
    <row r="7651" s="268" customFormat="1"/>
    <row r="7652" s="268" customFormat="1"/>
    <row r="7653" s="268" customFormat="1"/>
    <row r="7654" s="268" customFormat="1"/>
    <row r="7655" s="268" customFormat="1"/>
    <row r="7656" s="268" customFormat="1"/>
    <row r="7657" s="268" customFormat="1"/>
    <row r="7658" s="268" customFormat="1"/>
    <row r="7659" s="268" customFormat="1"/>
    <row r="7660" s="268" customFormat="1"/>
    <row r="7661" s="268" customFormat="1"/>
    <row r="7662" s="268" customFormat="1"/>
    <row r="7663" s="268" customFormat="1"/>
    <row r="7664" s="268" customFormat="1"/>
    <row r="7665" s="268" customFormat="1"/>
    <row r="7666" s="268" customFormat="1"/>
    <row r="7667" s="268" customFormat="1"/>
    <row r="7668" s="268" customFormat="1"/>
    <row r="7669" s="268" customFormat="1"/>
    <row r="7670" s="268" customFormat="1"/>
    <row r="7671" s="268" customFormat="1"/>
    <row r="7672" s="268" customFormat="1"/>
    <row r="7673" s="268" customFormat="1"/>
    <row r="7674" s="268" customFormat="1"/>
    <row r="7675" s="268" customFormat="1"/>
    <row r="7676" s="268" customFormat="1"/>
    <row r="7677" s="268" customFormat="1"/>
    <row r="7678" s="268" customFormat="1"/>
    <row r="7679" s="268" customFormat="1"/>
    <row r="7680" s="268" customFormat="1"/>
    <row r="7681" s="268" customFormat="1"/>
    <row r="7682" s="268" customFormat="1"/>
    <row r="7683" s="268" customFormat="1"/>
    <row r="7684" s="268" customFormat="1"/>
    <row r="7685" s="268" customFormat="1"/>
    <row r="7686" s="268" customFormat="1"/>
    <row r="7687" s="268" customFormat="1"/>
    <row r="7688" s="268" customFormat="1"/>
    <row r="7689" s="268" customFormat="1"/>
    <row r="7690" s="268" customFormat="1"/>
    <row r="7691" s="268" customFormat="1"/>
    <row r="7692" s="268" customFormat="1"/>
    <row r="7693" s="268" customFormat="1"/>
    <row r="7694" s="268" customFormat="1"/>
    <row r="7695" s="268" customFormat="1"/>
    <row r="7696" s="268" customFormat="1"/>
    <row r="7697" s="268" customFormat="1"/>
    <row r="7698" s="268" customFormat="1"/>
    <row r="7699" s="268" customFormat="1"/>
    <row r="7700" s="268" customFormat="1"/>
    <row r="7701" s="268" customFormat="1"/>
    <row r="7702" s="268" customFormat="1"/>
    <row r="7703" s="268" customFormat="1"/>
    <row r="7704" s="268" customFormat="1"/>
    <row r="7705" s="268" customFormat="1"/>
    <row r="7706" s="268" customFormat="1"/>
    <row r="7707" s="268" customFormat="1"/>
    <row r="7708" s="268" customFormat="1"/>
    <row r="7709" s="268" customFormat="1"/>
    <row r="7710" s="268" customFormat="1"/>
    <row r="7711" s="268" customFormat="1"/>
    <row r="7712" s="268" customFormat="1"/>
    <row r="7713" s="268" customFormat="1"/>
    <row r="7714" s="268" customFormat="1"/>
    <row r="7715" s="268" customFormat="1"/>
    <row r="7716" s="268" customFormat="1"/>
    <row r="7717" s="268" customFormat="1"/>
    <row r="7718" s="268" customFormat="1"/>
    <row r="7719" s="268" customFormat="1"/>
    <row r="7720" s="268" customFormat="1"/>
    <row r="7721" s="268" customFormat="1"/>
    <row r="7722" s="268" customFormat="1"/>
    <row r="7723" s="268" customFormat="1"/>
    <row r="7724" s="268" customFormat="1"/>
    <row r="7725" s="268" customFormat="1"/>
    <row r="7726" s="268" customFormat="1"/>
    <row r="7727" s="268" customFormat="1"/>
    <row r="7728" s="268" customFormat="1"/>
    <row r="7729" s="268" customFormat="1"/>
    <row r="7730" s="268" customFormat="1"/>
    <row r="7731" s="268" customFormat="1"/>
    <row r="7732" s="268" customFormat="1"/>
    <row r="7733" s="268" customFormat="1"/>
    <row r="7734" s="268" customFormat="1"/>
    <row r="7735" s="268" customFormat="1"/>
    <row r="7736" s="268" customFormat="1"/>
    <row r="7737" s="268" customFormat="1"/>
    <row r="7738" s="268" customFormat="1"/>
    <row r="7739" s="268" customFormat="1"/>
    <row r="7740" s="268" customFormat="1"/>
    <row r="7741" s="268" customFormat="1"/>
    <row r="7742" s="268" customFormat="1"/>
    <row r="7743" s="268" customFormat="1"/>
    <row r="7744" s="268" customFormat="1"/>
    <row r="7745" s="268" customFormat="1"/>
    <row r="7746" s="268" customFormat="1"/>
    <row r="7747" s="268" customFormat="1"/>
    <row r="7748" s="268" customFormat="1"/>
    <row r="7749" s="268" customFormat="1"/>
    <row r="7750" s="268" customFormat="1"/>
    <row r="7751" s="268" customFormat="1"/>
    <row r="7752" s="268" customFormat="1"/>
    <row r="7753" s="268" customFormat="1"/>
    <row r="7754" s="268" customFormat="1"/>
    <row r="7755" s="268" customFormat="1"/>
    <row r="7756" s="268" customFormat="1"/>
    <row r="7757" s="268" customFormat="1"/>
    <row r="7758" s="268" customFormat="1"/>
    <row r="7759" s="268" customFormat="1"/>
    <row r="7760" s="268" customFormat="1"/>
    <row r="7761" s="268" customFormat="1"/>
    <row r="7762" s="268" customFormat="1"/>
    <row r="7763" s="268" customFormat="1"/>
    <row r="7764" s="268" customFormat="1"/>
    <row r="7765" s="268" customFormat="1"/>
    <row r="7766" s="268" customFormat="1"/>
    <row r="7767" s="268" customFormat="1"/>
    <row r="7768" s="268" customFormat="1"/>
    <row r="7769" s="268" customFormat="1"/>
    <row r="7770" s="268" customFormat="1"/>
    <row r="7771" s="268" customFormat="1"/>
    <row r="7772" s="268" customFormat="1"/>
    <row r="7773" s="268" customFormat="1"/>
    <row r="7774" s="268" customFormat="1"/>
    <row r="7775" s="268" customFormat="1"/>
    <row r="7776" s="268" customFormat="1"/>
    <row r="7777" s="268" customFormat="1"/>
    <row r="7778" s="268" customFormat="1"/>
    <row r="7779" s="268" customFormat="1"/>
    <row r="7780" s="268" customFormat="1"/>
    <row r="7781" s="268" customFormat="1"/>
    <row r="7782" s="268" customFormat="1"/>
    <row r="7783" s="268" customFormat="1"/>
    <row r="7784" s="268" customFormat="1"/>
    <row r="7785" s="268" customFormat="1"/>
    <row r="7786" s="268" customFormat="1"/>
    <row r="7787" s="268" customFormat="1"/>
    <row r="7788" s="268" customFormat="1"/>
    <row r="7789" s="268" customFormat="1"/>
    <row r="7790" s="268" customFormat="1"/>
    <row r="7791" s="268" customFormat="1"/>
    <row r="7792" s="268" customFormat="1"/>
    <row r="7793" s="268" customFormat="1"/>
    <row r="7794" s="268" customFormat="1"/>
    <row r="7795" s="268" customFormat="1"/>
    <row r="7796" s="268" customFormat="1"/>
    <row r="7797" s="268" customFormat="1"/>
    <row r="7798" s="268" customFormat="1"/>
    <row r="7799" s="268" customFormat="1"/>
    <row r="7800" s="268" customFormat="1"/>
    <row r="7801" s="268" customFormat="1"/>
    <row r="7802" s="268" customFormat="1"/>
    <row r="7803" s="268" customFormat="1"/>
    <row r="7804" s="268" customFormat="1"/>
    <row r="7805" s="268" customFormat="1"/>
    <row r="7806" s="268" customFormat="1"/>
    <row r="7807" s="268" customFormat="1"/>
    <row r="7808" s="268" customFormat="1"/>
    <row r="7809" s="268" customFormat="1"/>
    <row r="7810" s="268" customFormat="1"/>
    <row r="7811" s="268" customFormat="1"/>
    <row r="7812" s="268" customFormat="1"/>
    <row r="7813" s="268" customFormat="1"/>
    <row r="7814" s="268" customFormat="1"/>
    <row r="7815" s="268" customFormat="1"/>
    <row r="7816" s="268" customFormat="1"/>
    <row r="7817" s="268" customFormat="1"/>
    <row r="7818" s="268" customFormat="1"/>
    <row r="7819" s="268" customFormat="1"/>
    <row r="7820" s="268" customFormat="1"/>
    <row r="7821" s="268" customFormat="1"/>
    <row r="7822" s="268" customFormat="1"/>
    <row r="7823" s="268" customFormat="1"/>
    <row r="7824" s="268" customFormat="1"/>
    <row r="7825" s="268" customFormat="1"/>
    <row r="7826" s="268" customFormat="1"/>
    <row r="7827" s="268" customFormat="1"/>
    <row r="7828" s="268" customFormat="1"/>
    <row r="7829" s="268" customFormat="1"/>
    <row r="7830" s="268" customFormat="1"/>
    <row r="7831" s="268" customFormat="1"/>
    <row r="7832" s="268" customFormat="1"/>
    <row r="7833" s="268" customFormat="1"/>
    <row r="7834" s="268" customFormat="1"/>
    <row r="7835" s="268" customFormat="1"/>
    <row r="7836" s="268" customFormat="1"/>
    <row r="7837" s="268" customFormat="1"/>
    <row r="7838" s="268" customFormat="1"/>
    <row r="7839" s="268" customFormat="1"/>
    <row r="7840" s="268" customFormat="1"/>
    <row r="7841" s="268" customFormat="1"/>
    <row r="7842" s="268" customFormat="1"/>
    <row r="7843" s="268" customFormat="1"/>
    <row r="7844" s="268" customFormat="1"/>
    <row r="7845" s="268" customFormat="1"/>
    <row r="7846" s="268" customFormat="1"/>
    <row r="7847" s="268" customFormat="1"/>
    <row r="7848" s="268" customFormat="1"/>
    <row r="7849" s="268" customFormat="1"/>
    <row r="7850" s="268" customFormat="1"/>
    <row r="7851" s="268" customFormat="1"/>
    <row r="7852" s="268" customFormat="1"/>
    <row r="7853" s="268" customFormat="1"/>
    <row r="7854" s="268" customFormat="1"/>
    <row r="7855" s="268" customFormat="1"/>
    <row r="7856" s="268" customFormat="1"/>
    <row r="7857" s="268" customFormat="1"/>
    <row r="7858" s="268" customFormat="1"/>
    <row r="7859" s="268" customFormat="1"/>
    <row r="7860" s="268" customFormat="1"/>
    <row r="7861" s="268" customFormat="1"/>
    <row r="7862" s="268" customFormat="1"/>
    <row r="7863" s="268" customFormat="1"/>
    <row r="7864" s="268" customFormat="1"/>
    <row r="7865" s="268" customFormat="1"/>
    <row r="7866" s="268" customFormat="1"/>
    <row r="7867" s="268" customFormat="1"/>
    <row r="7868" s="268" customFormat="1"/>
    <row r="7869" s="268" customFormat="1"/>
    <row r="7870" s="268" customFormat="1"/>
    <row r="7871" s="268" customFormat="1"/>
    <row r="7872" s="268" customFormat="1"/>
    <row r="7873" s="268" customFormat="1"/>
    <row r="7874" s="268" customFormat="1"/>
    <row r="7875" s="268" customFormat="1"/>
    <row r="7876" s="268" customFormat="1"/>
    <row r="7877" s="268" customFormat="1"/>
    <row r="7878" s="268" customFormat="1"/>
    <row r="7879" s="268" customFormat="1"/>
    <row r="7880" s="268" customFormat="1"/>
    <row r="7881" s="268" customFormat="1"/>
    <row r="7882" s="268" customFormat="1"/>
    <row r="7883" s="268" customFormat="1"/>
    <row r="7884" s="268" customFormat="1"/>
    <row r="7885" s="268" customFormat="1"/>
    <row r="7886" s="268" customFormat="1"/>
    <row r="7887" s="268" customFormat="1"/>
    <row r="7888" s="268" customFormat="1"/>
    <row r="7889" s="268" customFormat="1"/>
    <row r="7890" s="268" customFormat="1"/>
    <row r="7891" s="268" customFormat="1"/>
    <row r="7892" s="268" customFormat="1"/>
    <row r="7893" s="268" customFormat="1"/>
    <row r="7894" s="268" customFormat="1"/>
    <row r="7895" s="268" customFormat="1"/>
    <row r="7896" s="268" customFormat="1"/>
    <row r="7897" s="268" customFormat="1"/>
    <row r="7898" s="268" customFormat="1"/>
    <row r="7899" s="268" customFormat="1"/>
    <row r="7900" s="268" customFormat="1"/>
    <row r="7901" s="268" customFormat="1"/>
    <row r="7902" s="268" customFormat="1"/>
    <row r="7903" s="268" customFormat="1"/>
    <row r="7904" s="268" customFormat="1"/>
    <row r="7905" s="268" customFormat="1"/>
    <row r="7906" s="268" customFormat="1"/>
    <row r="7907" s="268" customFormat="1"/>
    <row r="7908" s="268" customFormat="1"/>
    <row r="7909" s="268" customFormat="1"/>
    <row r="7910" s="268" customFormat="1"/>
    <row r="7911" s="268" customFormat="1"/>
    <row r="7912" s="268" customFormat="1"/>
    <row r="7913" s="268" customFormat="1"/>
    <row r="7914" s="268" customFormat="1"/>
    <row r="7915" s="268" customFormat="1"/>
    <row r="7916" s="268" customFormat="1"/>
    <row r="7917" s="268" customFormat="1"/>
    <row r="7918" s="268" customFormat="1"/>
    <row r="7919" s="268" customFormat="1"/>
    <row r="7920" s="268" customFormat="1"/>
    <row r="7921" s="268" customFormat="1"/>
    <row r="7922" s="268" customFormat="1"/>
    <row r="7923" s="268" customFormat="1"/>
    <row r="7924" s="268" customFormat="1"/>
    <row r="7925" s="268" customFormat="1"/>
    <row r="7926" s="268" customFormat="1"/>
    <row r="7927" s="268" customFormat="1"/>
    <row r="7928" s="268" customFormat="1"/>
    <row r="7929" s="268" customFormat="1"/>
    <row r="7930" s="268" customFormat="1"/>
    <row r="7931" s="268" customFormat="1"/>
    <row r="7932" s="268" customFormat="1"/>
    <row r="7933" s="268" customFormat="1"/>
    <row r="7934" s="268" customFormat="1"/>
    <row r="7935" s="268" customFormat="1"/>
    <row r="7936" s="268" customFormat="1"/>
    <row r="7937" s="268" customFormat="1"/>
    <row r="7938" s="268" customFormat="1"/>
    <row r="7939" s="268" customFormat="1"/>
    <row r="7940" s="268" customFormat="1"/>
    <row r="7941" s="268" customFormat="1"/>
    <row r="7942" s="268" customFormat="1"/>
    <row r="7943" s="268" customFormat="1"/>
    <row r="7944" s="268" customFormat="1"/>
    <row r="7945" s="268" customFormat="1"/>
    <row r="7946" s="268" customFormat="1"/>
    <row r="7947" s="268" customFormat="1"/>
    <row r="7948" s="268" customFormat="1"/>
    <row r="7949" s="268" customFormat="1"/>
    <row r="7950" s="268" customFormat="1"/>
    <row r="7951" s="268" customFormat="1"/>
    <row r="7952" s="268" customFormat="1"/>
    <row r="7953" s="268" customFormat="1"/>
    <row r="7954" s="268" customFormat="1"/>
    <row r="7955" s="268" customFormat="1"/>
    <row r="7956" s="268" customFormat="1"/>
    <row r="7957" s="268" customFormat="1"/>
    <row r="7958" s="268" customFormat="1"/>
    <row r="7959" s="268" customFormat="1"/>
    <row r="7960" s="268" customFormat="1"/>
    <row r="7961" s="268" customFormat="1"/>
    <row r="7962" s="268" customFormat="1"/>
    <row r="7963" s="268" customFormat="1"/>
    <row r="7964" s="268" customFormat="1"/>
    <row r="7965" s="268" customFormat="1"/>
    <row r="7966" s="268" customFormat="1"/>
    <row r="7967" s="268" customFormat="1"/>
    <row r="7968" s="268" customFormat="1"/>
    <row r="7969" s="268" customFormat="1"/>
    <row r="7970" s="268" customFormat="1"/>
    <row r="7971" s="268" customFormat="1"/>
    <row r="7972" s="268" customFormat="1"/>
    <row r="7973" s="268" customFormat="1"/>
    <row r="7974" s="268" customFormat="1"/>
    <row r="7975" s="268" customFormat="1"/>
    <row r="7976" s="268" customFormat="1"/>
    <row r="7977" s="268" customFormat="1"/>
    <row r="7978" s="268" customFormat="1"/>
    <row r="7979" s="268" customFormat="1"/>
    <row r="7980" s="268" customFormat="1"/>
    <row r="7981" s="268" customFormat="1"/>
    <row r="7982" s="268" customFormat="1"/>
    <row r="7983" s="268" customFormat="1"/>
    <row r="7984" s="268" customFormat="1"/>
    <row r="7985" s="268" customFormat="1"/>
    <row r="7986" s="268" customFormat="1"/>
    <row r="7987" s="268" customFormat="1"/>
    <row r="7988" s="268" customFormat="1"/>
    <row r="7989" s="268" customFormat="1"/>
    <row r="7990" s="268" customFormat="1"/>
    <row r="7991" s="268" customFormat="1"/>
    <row r="7992" s="268" customFormat="1"/>
    <row r="7993" s="268" customFormat="1"/>
    <row r="7994" s="268" customFormat="1"/>
    <row r="7995" s="268" customFormat="1"/>
    <row r="7996" s="268" customFormat="1"/>
    <row r="7997" s="268" customFormat="1"/>
    <row r="7998" s="268" customFormat="1"/>
    <row r="7999" s="268" customFormat="1"/>
    <row r="8000" s="268" customFormat="1"/>
    <row r="8001" s="268" customFormat="1"/>
    <row r="8002" s="268" customFormat="1"/>
    <row r="8003" s="268" customFormat="1"/>
    <row r="8004" s="268" customFormat="1"/>
    <row r="8005" s="268" customFormat="1"/>
    <row r="8006" s="268" customFormat="1"/>
    <row r="8007" s="268" customFormat="1"/>
    <row r="8008" s="268" customFormat="1"/>
    <row r="8009" s="268" customFormat="1"/>
    <row r="8010" s="268" customFormat="1"/>
    <row r="8011" s="268" customFormat="1"/>
    <row r="8012" s="268" customFormat="1"/>
    <row r="8013" s="268" customFormat="1"/>
    <row r="8014" s="268" customFormat="1"/>
    <row r="8015" s="268" customFormat="1"/>
    <row r="8016" s="268" customFormat="1"/>
    <row r="8017" s="268" customFormat="1"/>
    <row r="8018" s="268" customFormat="1"/>
    <row r="8019" s="268" customFormat="1"/>
    <row r="8020" s="268" customFormat="1"/>
    <row r="8021" s="268" customFormat="1"/>
    <row r="8022" s="268" customFormat="1"/>
    <row r="8023" s="268" customFormat="1"/>
    <row r="8024" s="268" customFormat="1"/>
    <row r="8025" s="268" customFormat="1"/>
    <row r="8026" s="268" customFormat="1"/>
    <row r="8027" s="268" customFormat="1"/>
    <row r="8028" s="268" customFormat="1"/>
    <row r="8029" s="268" customFormat="1"/>
    <row r="8030" s="268" customFormat="1"/>
    <row r="8031" s="268" customFormat="1"/>
    <row r="8032" s="268" customFormat="1"/>
    <row r="8033" s="268" customFormat="1"/>
    <row r="8034" s="268" customFormat="1"/>
    <row r="8035" s="268" customFormat="1"/>
    <row r="8036" s="268" customFormat="1"/>
    <row r="8037" s="268" customFormat="1"/>
    <row r="8038" s="268" customFormat="1"/>
    <row r="8039" s="268" customFormat="1"/>
    <row r="8040" s="268" customFormat="1"/>
    <row r="8041" s="268" customFormat="1"/>
    <row r="8042" s="268" customFormat="1"/>
    <row r="8043" s="268" customFormat="1"/>
    <row r="8044" s="268" customFormat="1"/>
    <row r="8045" s="268" customFormat="1"/>
    <row r="8046" s="268" customFormat="1"/>
    <row r="8047" s="268" customFormat="1"/>
    <row r="8048" s="268" customFormat="1"/>
    <row r="8049" s="268" customFormat="1"/>
    <row r="8050" s="268" customFormat="1"/>
    <row r="8051" s="268" customFormat="1"/>
    <row r="8052" s="268" customFormat="1"/>
    <row r="8053" s="268" customFormat="1"/>
    <row r="8054" s="268" customFormat="1"/>
    <row r="8055" s="268" customFormat="1"/>
    <row r="8056" s="268" customFormat="1"/>
    <row r="8057" s="268" customFormat="1"/>
    <row r="8058" s="268" customFormat="1"/>
    <row r="8059" s="268" customFormat="1"/>
    <row r="8060" s="268" customFormat="1"/>
    <row r="8061" s="268" customFormat="1"/>
    <row r="8062" s="268" customFormat="1"/>
    <row r="8063" s="268" customFormat="1"/>
    <row r="8064" s="268" customFormat="1"/>
    <row r="8065" s="268" customFormat="1"/>
    <row r="8066" s="268" customFormat="1"/>
    <row r="8067" s="268" customFormat="1"/>
    <row r="8068" s="268" customFormat="1"/>
    <row r="8069" s="268" customFormat="1"/>
    <row r="8070" s="268" customFormat="1"/>
    <row r="8071" s="268" customFormat="1"/>
    <row r="8072" s="268" customFormat="1"/>
    <row r="8073" s="268" customFormat="1"/>
    <row r="8074" s="268" customFormat="1"/>
    <row r="8075" s="268" customFormat="1"/>
    <row r="8076" s="268" customFormat="1"/>
    <row r="8077" s="268" customFormat="1"/>
    <row r="8078" s="268" customFormat="1"/>
    <row r="8079" s="268" customFormat="1"/>
    <row r="8080" s="268" customFormat="1"/>
    <row r="8081" s="268" customFormat="1"/>
    <row r="8082" s="268" customFormat="1"/>
    <row r="8083" s="268" customFormat="1"/>
    <row r="8084" s="268" customFormat="1"/>
    <row r="8085" s="268" customFormat="1"/>
    <row r="8086" s="268" customFormat="1"/>
    <row r="8087" s="268" customFormat="1"/>
    <row r="8088" s="268" customFormat="1"/>
    <row r="8089" s="268" customFormat="1"/>
    <row r="8090" s="268" customFormat="1"/>
    <row r="8091" s="268" customFormat="1"/>
    <row r="8092" s="268" customFormat="1"/>
    <row r="8093" s="268" customFormat="1"/>
    <row r="8094" s="268" customFormat="1"/>
    <row r="8095" s="268" customFormat="1"/>
    <row r="8096" s="268" customFormat="1"/>
    <row r="8097" s="268" customFormat="1"/>
    <row r="8098" s="268" customFormat="1"/>
    <row r="8099" s="268" customFormat="1"/>
    <row r="8100" s="268" customFormat="1"/>
    <row r="8101" s="268" customFormat="1"/>
    <row r="8102" s="268" customFormat="1"/>
    <row r="8103" s="268" customFormat="1"/>
    <row r="8104" s="268" customFormat="1"/>
    <row r="8105" s="268" customFormat="1"/>
    <row r="8106" s="268" customFormat="1"/>
    <row r="8107" s="268" customFormat="1"/>
    <row r="8108" s="268" customFormat="1"/>
    <row r="8109" s="268" customFormat="1"/>
    <row r="8110" s="268" customFormat="1"/>
    <row r="8111" s="268" customFormat="1"/>
    <row r="8112" s="268" customFormat="1"/>
    <row r="8113" s="268" customFormat="1"/>
    <row r="8114" s="268" customFormat="1"/>
    <row r="8115" s="268" customFormat="1"/>
    <row r="8116" s="268" customFormat="1"/>
    <row r="8117" s="268" customFormat="1"/>
    <row r="8118" s="268" customFormat="1"/>
    <row r="8119" s="268" customFormat="1"/>
    <row r="8120" s="268" customFormat="1"/>
    <row r="8121" s="268" customFormat="1"/>
    <row r="8122" s="268" customFormat="1"/>
    <row r="8123" s="268" customFormat="1"/>
    <row r="8124" s="268" customFormat="1"/>
    <row r="8125" s="268" customFormat="1"/>
    <row r="8126" s="268" customFormat="1"/>
    <row r="8127" s="268" customFormat="1"/>
    <row r="8128" s="268" customFormat="1"/>
    <row r="8129" s="268" customFormat="1"/>
    <row r="8130" s="268" customFormat="1"/>
    <row r="8131" s="268" customFormat="1"/>
    <row r="8132" s="268" customFormat="1"/>
    <row r="8133" s="268" customFormat="1"/>
    <row r="8134" s="268" customFormat="1"/>
    <row r="8135" s="268" customFormat="1"/>
    <row r="8136" s="268" customFormat="1"/>
    <row r="8137" s="268" customFormat="1"/>
    <row r="8138" s="268" customFormat="1"/>
    <row r="8139" s="268" customFormat="1"/>
    <row r="8140" s="268" customFormat="1"/>
    <row r="8141" s="268" customFormat="1"/>
    <row r="8142" s="268" customFormat="1"/>
    <row r="8143" s="268" customFormat="1"/>
    <row r="8144" s="268" customFormat="1"/>
    <row r="8145" s="268" customFormat="1"/>
    <row r="8146" s="268" customFormat="1"/>
    <row r="8147" s="268" customFormat="1"/>
    <row r="8148" s="268" customFormat="1"/>
    <row r="8149" s="268" customFormat="1"/>
    <row r="8150" s="268" customFormat="1"/>
    <row r="8151" s="268" customFormat="1"/>
    <row r="8152" s="268" customFormat="1"/>
    <row r="8153" s="268" customFormat="1"/>
    <row r="8154" s="268" customFormat="1"/>
    <row r="8155" s="268" customFormat="1"/>
    <row r="8156" s="268" customFormat="1"/>
    <row r="8157" s="268" customFormat="1"/>
    <row r="8158" s="268" customFormat="1"/>
    <row r="8159" s="268" customFormat="1"/>
    <row r="8160" s="268" customFormat="1"/>
    <row r="8161" s="268" customFormat="1"/>
    <row r="8162" s="268" customFormat="1"/>
    <row r="8163" s="268" customFormat="1"/>
    <row r="8164" s="268" customFormat="1"/>
    <row r="8165" s="268" customFormat="1"/>
    <row r="8166" s="268" customFormat="1"/>
    <row r="8167" s="268" customFormat="1"/>
    <row r="8168" s="268" customFormat="1"/>
    <row r="8169" s="268" customFormat="1"/>
    <row r="8170" s="268" customFormat="1"/>
    <row r="8171" s="268" customFormat="1"/>
    <row r="8172" s="268" customFormat="1"/>
    <row r="8173" s="268" customFormat="1"/>
    <row r="8174" s="268" customFormat="1"/>
    <row r="8175" s="268" customFormat="1"/>
    <row r="8176" s="268" customFormat="1"/>
    <row r="8177" s="268" customFormat="1"/>
    <row r="8178" s="268" customFormat="1"/>
    <row r="8179" s="268" customFormat="1"/>
    <row r="8180" s="268" customFormat="1"/>
    <row r="8181" s="268" customFormat="1"/>
    <row r="8182" s="268" customFormat="1"/>
    <row r="8183" s="268" customFormat="1"/>
    <row r="8184" s="268" customFormat="1"/>
    <row r="8185" s="268" customFormat="1"/>
    <row r="8186" s="268" customFormat="1"/>
    <row r="8187" s="268" customFormat="1"/>
    <row r="8188" s="268" customFormat="1"/>
    <row r="8189" s="268" customFormat="1"/>
    <row r="8190" s="268" customFormat="1"/>
    <row r="8191" s="268" customFormat="1"/>
    <row r="8192" s="268" customFormat="1"/>
    <row r="8193" s="268" customFormat="1"/>
    <row r="8194" s="268" customFormat="1"/>
    <row r="8195" s="268" customFormat="1"/>
    <row r="8196" s="268" customFormat="1"/>
    <row r="8197" s="268" customFormat="1"/>
    <row r="8198" s="268" customFormat="1"/>
    <row r="8199" s="268" customFormat="1"/>
    <row r="8200" s="268" customFormat="1"/>
    <row r="8201" s="268" customFormat="1"/>
    <row r="8202" s="268" customFormat="1"/>
    <row r="8203" s="268" customFormat="1"/>
    <row r="8204" s="268" customFormat="1"/>
    <row r="8205" s="268" customFormat="1"/>
    <row r="8206" s="268" customFormat="1"/>
    <row r="8207" s="268" customFormat="1"/>
    <row r="8208" s="268" customFormat="1"/>
    <row r="8209" s="268" customFormat="1"/>
    <row r="8210" s="268" customFormat="1"/>
    <row r="8211" s="268" customFormat="1"/>
    <row r="8212" s="268" customFormat="1"/>
    <row r="8213" s="268" customFormat="1"/>
    <row r="8214" s="268" customFormat="1"/>
    <row r="8215" s="268" customFormat="1"/>
    <row r="8216" s="268" customFormat="1"/>
    <row r="8217" s="268" customFormat="1"/>
    <row r="8218" s="268" customFormat="1"/>
    <row r="8219" s="268" customFormat="1"/>
    <row r="8220" s="268" customFormat="1"/>
    <row r="8221" s="268" customFormat="1"/>
    <row r="8222" s="268" customFormat="1"/>
    <row r="8223" s="268" customFormat="1"/>
    <row r="8224" s="268" customFormat="1"/>
    <row r="8225" s="268" customFormat="1"/>
    <row r="8226" s="268" customFormat="1"/>
    <row r="8227" s="268" customFormat="1"/>
    <row r="8228" s="268" customFormat="1"/>
    <row r="8229" s="268" customFormat="1"/>
    <row r="8230" s="268" customFormat="1"/>
    <row r="8231" s="268" customFormat="1"/>
    <row r="8232" s="268" customFormat="1"/>
    <row r="8233" s="268" customFormat="1"/>
    <row r="8234" s="268" customFormat="1"/>
    <row r="8235" s="268" customFormat="1"/>
    <row r="8236" s="268" customFormat="1"/>
    <row r="8237" s="268" customFormat="1"/>
    <row r="8238" s="268" customFormat="1"/>
    <row r="8239" s="268" customFormat="1"/>
    <row r="8240" s="268" customFormat="1"/>
    <row r="8241" s="268" customFormat="1"/>
    <row r="8242" s="268" customFormat="1"/>
    <row r="8243" s="268" customFormat="1"/>
    <row r="8244" s="268" customFormat="1"/>
    <row r="8245" s="268" customFormat="1"/>
    <row r="8246" s="268" customFormat="1"/>
    <row r="8247" s="268" customFormat="1"/>
    <row r="8248" s="268" customFormat="1"/>
    <row r="8249" s="268" customFormat="1"/>
    <row r="8250" s="268" customFormat="1"/>
    <row r="8251" s="268" customFormat="1"/>
    <row r="8252" s="268" customFormat="1"/>
    <row r="8253" s="268" customFormat="1"/>
    <row r="8254" s="268" customFormat="1"/>
    <row r="8255" s="268" customFormat="1"/>
    <row r="8256" s="268" customFormat="1"/>
    <row r="8257" s="268" customFormat="1"/>
    <row r="8258" s="268" customFormat="1"/>
    <row r="8259" s="268" customFormat="1"/>
    <row r="8260" s="268" customFormat="1"/>
    <row r="8261" s="268" customFormat="1"/>
    <row r="8262" s="268" customFormat="1"/>
    <row r="8263" s="268" customFormat="1"/>
    <row r="8264" s="268" customFormat="1"/>
    <row r="8265" s="268" customFormat="1"/>
    <row r="8266" s="268" customFormat="1"/>
    <row r="8267" s="268" customFormat="1"/>
    <row r="8268" s="268" customFormat="1"/>
    <row r="8269" s="268" customFormat="1"/>
    <row r="8270" s="268" customFormat="1"/>
    <row r="8271" s="268" customFormat="1"/>
    <row r="8272" s="268" customFormat="1"/>
    <row r="8273" s="268" customFormat="1"/>
    <row r="8274" s="268" customFormat="1"/>
    <row r="8275" s="268" customFormat="1"/>
    <row r="8276" s="268" customFormat="1"/>
    <row r="8277" s="268" customFormat="1"/>
    <row r="8278" s="268" customFormat="1"/>
    <row r="8279" s="268" customFormat="1"/>
    <row r="8280" s="268" customFormat="1"/>
    <row r="8281" s="268" customFormat="1"/>
    <row r="8282" s="268" customFormat="1"/>
    <row r="8283" s="268" customFormat="1"/>
    <row r="8284" s="268" customFormat="1"/>
    <row r="8285" s="268" customFormat="1"/>
    <row r="8286" s="268" customFormat="1"/>
    <row r="8287" s="268" customFormat="1"/>
    <row r="8288" s="268" customFormat="1"/>
    <row r="8289" s="268" customFormat="1"/>
    <row r="8290" s="268" customFormat="1"/>
    <row r="8291" s="268" customFormat="1"/>
    <row r="8292" s="268" customFormat="1"/>
    <row r="8293" s="268" customFormat="1"/>
    <row r="8294" s="268" customFormat="1"/>
    <row r="8295" s="268" customFormat="1"/>
    <row r="8296" s="268" customFormat="1"/>
    <row r="8297" s="268" customFormat="1"/>
    <row r="8298" s="268" customFormat="1"/>
    <row r="8299" s="268" customFormat="1"/>
    <row r="8300" s="268" customFormat="1"/>
    <row r="8301" s="268" customFormat="1"/>
    <row r="8302" s="268" customFormat="1"/>
    <row r="8303" s="268" customFormat="1"/>
    <row r="8304" s="268" customFormat="1"/>
    <row r="8305" s="268" customFormat="1"/>
    <row r="8306" s="268" customFormat="1"/>
    <row r="8307" s="268" customFormat="1"/>
    <row r="8308" s="268" customFormat="1"/>
    <row r="8309" s="268" customFormat="1"/>
    <row r="8310" s="268" customFormat="1"/>
    <row r="8311" s="268" customFormat="1"/>
    <row r="8312" s="268" customFormat="1"/>
    <row r="8313" s="268" customFormat="1"/>
    <row r="8314" s="268" customFormat="1"/>
    <row r="8315" s="268" customFormat="1"/>
    <row r="8316" s="268" customFormat="1"/>
    <row r="8317" s="268" customFormat="1"/>
    <row r="8318" s="268" customFormat="1"/>
    <row r="8319" s="268" customFormat="1"/>
    <row r="8320" s="268" customFormat="1"/>
    <row r="8321" s="268" customFormat="1"/>
    <row r="8322" s="268" customFormat="1"/>
    <row r="8323" s="268" customFormat="1"/>
    <row r="8324" s="268" customFormat="1"/>
    <row r="8325" s="268" customFormat="1"/>
    <row r="8326" s="268" customFormat="1"/>
    <row r="8327" s="268" customFormat="1"/>
    <row r="8328" s="268" customFormat="1"/>
    <row r="8329" s="268" customFormat="1"/>
    <row r="8330" s="268" customFormat="1"/>
    <row r="8331" s="268" customFormat="1"/>
    <row r="8332" s="268" customFormat="1"/>
    <row r="8333" s="268" customFormat="1"/>
    <row r="8334" s="268" customFormat="1"/>
    <row r="8335" s="268" customFormat="1"/>
    <row r="8336" s="268" customFormat="1"/>
    <row r="8337" s="268" customFormat="1"/>
    <row r="8338" s="268" customFormat="1"/>
    <row r="8339" s="268" customFormat="1"/>
    <row r="8340" s="268" customFormat="1"/>
    <row r="8341" s="268" customFormat="1"/>
    <row r="8342" s="268" customFormat="1"/>
    <row r="8343" s="268" customFormat="1"/>
    <row r="8344" s="268" customFormat="1"/>
    <row r="8345" s="268" customFormat="1"/>
    <row r="8346" s="268" customFormat="1"/>
    <row r="8347" s="268" customFormat="1"/>
    <row r="8348" s="268" customFormat="1"/>
    <row r="8349" s="268" customFormat="1"/>
    <row r="8350" s="268" customFormat="1"/>
    <row r="8351" s="268" customFormat="1"/>
    <row r="8352" s="268" customFormat="1"/>
    <row r="8353" s="268" customFormat="1"/>
    <row r="8354" s="268" customFormat="1"/>
    <row r="8355" s="268" customFormat="1"/>
    <row r="8356" s="268" customFormat="1"/>
    <row r="8357" s="268" customFormat="1"/>
    <row r="8358" s="268" customFormat="1"/>
    <row r="8359" s="268" customFormat="1"/>
    <row r="8360" s="268" customFormat="1"/>
    <row r="8361" s="268" customFormat="1"/>
    <row r="8362" s="268" customFormat="1"/>
    <row r="8363" s="268" customFormat="1"/>
    <row r="8364" s="268" customFormat="1"/>
    <row r="8365" s="268" customFormat="1"/>
    <row r="8366" s="268" customFormat="1"/>
    <row r="8367" s="268" customFormat="1"/>
    <row r="8368" s="268" customFormat="1"/>
    <row r="8369" s="268" customFormat="1"/>
    <row r="8370" s="268" customFormat="1"/>
    <row r="8371" s="268" customFormat="1"/>
    <row r="8372" s="268" customFormat="1"/>
    <row r="8373" s="268" customFormat="1"/>
    <row r="8374" s="268" customFormat="1"/>
    <row r="8375" s="268" customFormat="1"/>
    <row r="8376" s="268" customFormat="1"/>
    <row r="8377" s="268" customFormat="1"/>
    <row r="8378" s="268" customFormat="1"/>
    <row r="8379" s="268" customFormat="1"/>
    <row r="8380" s="268" customFormat="1"/>
    <row r="8381" s="268" customFormat="1"/>
    <row r="8382" s="268" customFormat="1"/>
    <row r="8383" s="268" customFormat="1"/>
    <row r="8384" s="268" customFormat="1"/>
    <row r="8385" s="268" customFormat="1"/>
    <row r="8386" s="268" customFormat="1"/>
    <row r="8387" s="268" customFormat="1"/>
    <row r="8388" s="268" customFormat="1"/>
    <row r="8389" s="268" customFormat="1"/>
    <row r="8390" s="268" customFormat="1"/>
    <row r="8391" s="268" customFormat="1"/>
    <row r="8392" s="268" customFormat="1"/>
    <row r="8393" s="268" customFormat="1"/>
    <row r="8394" s="268" customFormat="1"/>
    <row r="8395" s="268" customFormat="1"/>
    <row r="8396" s="268" customFormat="1"/>
    <row r="8397" s="268" customFormat="1"/>
    <row r="8398" s="268" customFormat="1"/>
    <row r="8399" s="268" customFormat="1"/>
    <row r="8400" s="268" customFormat="1"/>
    <row r="8401" s="268" customFormat="1"/>
    <row r="8402" s="268" customFormat="1"/>
    <row r="8403" s="268" customFormat="1"/>
    <row r="8404" s="268" customFormat="1"/>
    <row r="8405" s="268" customFormat="1"/>
    <row r="8406" s="268" customFormat="1"/>
    <row r="8407" s="268" customFormat="1"/>
    <row r="8408" s="268" customFormat="1"/>
    <row r="8409" s="268" customFormat="1"/>
    <row r="8410" s="268" customFormat="1"/>
    <row r="8411" s="268" customFormat="1"/>
    <row r="8412" s="268" customFormat="1"/>
    <row r="8413" s="268" customFormat="1"/>
    <row r="8414" s="268" customFormat="1"/>
    <row r="8415" s="268" customFormat="1"/>
    <row r="8416" s="268" customFormat="1"/>
    <row r="8417" s="268" customFormat="1"/>
    <row r="8418" s="268" customFormat="1"/>
    <row r="8419" s="268" customFormat="1"/>
    <row r="8420" s="268" customFormat="1"/>
    <row r="8421" s="268" customFormat="1"/>
    <row r="8422" s="268" customFormat="1"/>
    <row r="8423" s="268" customFormat="1"/>
    <row r="8424" s="268" customFormat="1"/>
    <row r="8425" s="268" customFormat="1"/>
    <row r="8426" s="268" customFormat="1"/>
    <row r="8427" s="268" customFormat="1"/>
    <row r="8428" s="268" customFormat="1"/>
    <row r="8429" s="268" customFormat="1"/>
    <row r="8430" s="268" customFormat="1"/>
    <row r="8431" s="268" customFormat="1"/>
    <row r="8432" s="268" customFormat="1"/>
    <row r="8433" s="268" customFormat="1"/>
    <row r="8434" s="268" customFormat="1"/>
    <row r="8435" s="268" customFormat="1"/>
    <row r="8436" s="268" customFormat="1"/>
    <row r="8437" s="268" customFormat="1"/>
    <row r="8438" s="268" customFormat="1"/>
    <row r="8439" s="268" customFormat="1"/>
    <row r="8440" s="268" customFormat="1"/>
    <row r="8441" s="268" customFormat="1"/>
    <row r="8442" s="268" customFormat="1"/>
    <row r="8443" s="268" customFormat="1"/>
    <row r="8444" s="268" customFormat="1"/>
    <row r="8445" s="268" customFormat="1"/>
    <row r="8446" s="268" customFormat="1"/>
    <row r="8447" s="268" customFormat="1"/>
    <row r="8448" s="268" customFormat="1"/>
    <row r="8449" s="268" customFormat="1"/>
    <row r="8450" s="268" customFormat="1"/>
    <row r="8451" s="268" customFormat="1"/>
    <row r="8452" s="268" customFormat="1"/>
    <row r="8453" s="268" customFormat="1"/>
    <row r="8454" s="268" customFormat="1"/>
    <row r="8455" s="268" customFormat="1"/>
    <row r="8456" s="268" customFormat="1"/>
    <row r="8457" s="268" customFormat="1"/>
    <row r="8458" s="268" customFormat="1"/>
    <row r="8459" s="268" customFormat="1"/>
    <row r="8460" s="268" customFormat="1"/>
    <row r="8461" s="268" customFormat="1"/>
    <row r="8462" s="268" customFormat="1"/>
    <row r="8463" s="268" customFormat="1"/>
    <row r="8464" s="268" customFormat="1"/>
    <row r="8465" s="268" customFormat="1"/>
    <row r="8466" s="268" customFormat="1"/>
    <row r="8467" s="268" customFormat="1"/>
    <row r="8468" s="268" customFormat="1"/>
    <row r="8469" s="268" customFormat="1"/>
    <row r="8470" s="268" customFormat="1"/>
    <row r="8471" s="268" customFormat="1"/>
    <row r="8472" s="268" customFormat="1"/>
    <row r="8473" s="268" customFormat="1"/>
    <row r="8474" s="268" customFormat="1"/>
    <row r="8475" s="268" customFormat="1"/>
    <row r="8476" s="268" customFormat="1"/>
    <row r="8477" s="268" customFormat="1"/>
    <row r="8478" s="268" customFormat="1"/>
    <row r="8479" s="268" customFormat="1"/>
    <row r="8480" s="268" customFormat="1"/>
    <row r="8481" s="268" customFormat="1"/>
    <row r="8482" s="268" customFormat="1"/>
    <row r="8483" s="268" customFormat="1"/>
    <row r="8484" s="268" customFormat="1"/>
    <row r="8485" s="268" customFormat="1"/>
    <row r="8486" s="268" customFormat="1"/>
    <row r="8487" s="268" customFormat="1"/>
    <row r="8488" s="268" customFormat="1"/>
    <row r="8489" s="268" customFormat="1"/>
    <row r="8490" s="268" customFormat="1"/>
    <row r="8491" s="268" customFormat="1"/>
    <row r="8492" s="268" customFormat="1"/>
    <row r="8493" s="268" customFormat="1"/>
    <row r="8494" s="268" customFormat="1"/>
    <row r="8495" s="268" customFormat="1"/>
    <row r="8496" s="268" customFormat="1"/>
    <row r="8497" s="268" customFormat="1"/>
    <row r="8498" s="268" customFormat="1"/>
    <row r="8499" s="268" customFormat="1"/>
    <row r="8500" s="268" customFormat="1"/>
    <row r="8501" s="268" customFormat="1"/>
    <row r="8502" s="268" customFormat="1"/>
    <row r="8503" s="268" customFormat="1"/>
    <row r="8504" s="268" customFormat="1"/>
    <row r="8505" s="268" customFormat="1"/>
    <row r="8506" s="268" customFormat="1"/>
    <row r="8507" s="268" customFormat="1"/>
    <row r="8508" s="268" customFormat="1"/>
  </sheetData>
  <mergeCells count="43">
    <mergeCell ref="G4:G5"/>
    <mergeCell ref="E10:F10"/>
    <mergeCell ref="A2:F2"/>
    <mergeCell ref="A3:F3"/>
    <mergeCell ref="C4:D5"/>
    <mergeCell ref="E4:E5"/>
    <mergeCell ref="F4:F5"/>
    <mergeCell ref="C6:D6"/>
    <mergeCell ref="C7:D7"/>
    <mergeCell ref="C8:D8"/>
    <mergeCell ref="E8:F8"/>
    <mergeCell ref="C9:D9"/>
    <mergeCell ref="C127:D127"/>
    <mergeCell ref="C130:D130"/>
    <mergeCell ref="F11:F48"/>
    <mergeCell ref="F50:F51"/>
    <mergeCell ref="F53:F55"/>
    <mergeCell ref="F57:F58"/>
    <mergeCell ref="F60:F116"/>
    <mergeCell ref="E61:E74"/>
    <mergeCell ref="E75:E92"/>
    <mergeCell ref="E93:E95"/>
    <mergeCell ref="E96:E99"/>
    <mergeCell ref="E101:E108"/>
    <mergeCell ref="E109:E114"/>
    <mergeCell ref="E117:E119"/>
    <mergeCell ref="F117:F125"/>
    <mergeCell ref="E123:E124"/>
    <mergeCell ref="E131:F131"/>
    <mergeCell ref="C133:D133"/>
    <mergeCell ref="E134:F134"/>
    <mergeCell ref="C138:D138"/>
    <mergeCell ref="C141:D141"/>
    <mergeCell ref="E158:E165"/>
    <mergeCell ref="E142:F142"/>
    <mergeCell ref="C181:D181"/>
    <mergeCell ref="E182:F182"/>
    <mergeCell ref="C144:D144"/>
    <mergeCell ref="E145:F145"/>
    <mergeCell ref="C147:D147"/>
    <mergeCell ref="E148:F148"/>
    <mergeCell ref="C150:D150"/>
    <mergeCell ref="E151:F151"/>
  </mergeCells>
  <pageMargins left="0.1" right="0.1" top="0.25" bottom="0.2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B2" zoomScaleNormal="100" workbookViewId="0">
      <selection activeCell="H14" sqref="H14"/>
    </sheetView>
  </sheetViews>
  <sheetFormatPr defaultColWidth="9.140625" defaultRowHeight="16.5"/>
  <cols>
    <col min="1" max="1" width="3.42578125" style="329" hidden="1" customWidth="1"/>
    <col min="2" max="2" width="13" style="329" customWidth="1"/>
    <col min="3" max="3" width="13.28515625" style="329" customWidth="1"/>
    <col min="4" max="4" width="12.5703125" style="329" customWidth="1"/>
    <col min="5" max="5" width="30.85546875" style="329" customWidth="1"/>
    <col min="6" max="6" width="36.7109375" style="329" customWidth="1"/>
    <col min="7" max="7" width="21.7109375" style="329" customWidth="1"/>
    <col min="8" max="8" width="22.42578125" style="329" customWidth="1"/>
    <col min="9" max="16384" width="9.140625" style="329"/>
  </cols>
  <sheetData>
    <row r="1" spans="2:8">
      <c r="B1" s="4"/>
      <c r="C1" s="4"/>
      <c r="D1" s="4"/>
      <c r="E1" s="4"/>
      <c r="H1" s="330" t="s">
        <v>93</v>
      </c>
    </row>
    <row r="2" spans="2:8">
      <c r="B2" s="4"/>
      <c r="C2" s="4"/>
      <c r="D2" s="4"/>
      <c r="E2" s="4"/>
      <c r="H2" s="50" t="s">
        <v>1067</v>
      </c>
    </row>
    <row r="3" spans="2:8" ht="33" customHeight="1">
      <c r="B3" s="677" t="s">
        <v>1068</v>
      </c>
      <c r="C3" s="677"/>
      <c r="D3" s="677"/>
      <c r="E3" s="677"/>
      <c r="F3" s="677"/>
      <c r="G3" s="677"/>
      <c r="H3" s="677"/>
    </row>
    <row r="4" spans="2:8" ht="33" customHeight="1">
      <c r="B4" s="331"/>
      <c r="C4" s="331"/>
      <c r="D4" s="331"/>
      <c r="E4" s="331"/>
      <c r="F4" s="331"/>
      <c r="G4" s="331"/>
      <c r="H4" s="331"/>
    </row>
    <row r="5" spans="2:8" ht="19.5" customHeight="1" thickBot="1">
      <c r="H5" s="332" t="s">
        <v>85</v>
      </c>
    </row>
    <row r="6" spans="2:8" s="335" customFormat="1" ht="37.5" customHeight="1">
      <c r="B6" s="333" t="s">
        <v>24</v>
      </c>
      <c r="C6" s="334"/>
      <c r="D6" s="678" t="s">
        <v>1069</v>
      </c>
      <c r="E6" s="679"/>
      <c r="F6" s="682" t="s">
        <v>1070</v>
      </c>
      <c r="G6" s="682" t="s">
        <v>846</v>
      </c>
      <c r="H6" s="684" t="s">
        <v>84</v>
      </c>
    </row>
    <row r="7" spans="2:8" s="335" customFormat="1" ht="45" customHeight="1" thickBot="1">
      <c r="B7" s="336" t="s">
        <v>20</v>
      </c>
      <c r="C7" s="337" t="s">
        <v>23</v>
      </c>
      <c r="D7" s="680"/>
      <c r="E7" s="681"/>
      <c r="F7" s="683"/>
      <c r="G7" s="683"/>
      <c r="H7" s="685"/>
    </row>
    <row r="8" spans="2:8" s="335" customFormat="1" ht="26.25" customHeight="1" thickBot="1">
      <c r="B8" s="338"/>
      <c r="C8" s="339"/>
      <c r="D8" s="686" t="s">
        <v>1</v>
      </c>
      <c r="E8" s="686"/>
      <c r="F8" s="340"/>
      <c r="G8" s="340"/>
      <c r="H8" s="341">
        <f>H9+H12+H25+H29+H32</f>
        <v>30014199.399999999</v>
      </c>
    </row>
    <row r="9" spans="2:8" s="4" customFormat="1" ht="36" customHeight="1" thickBot="1">
      <c r="B9" s="342"/>
      <c r="C9" s="343"/>
      <c r="D9" s="670" t="s">
        <v>847</v>
      </c>
      <c r="E9" s="670"/>
      <c r="F9" s="344"/>
      <c r="G9" s="345"/>
      <c r="H9" s="346">
        <f>H11</f>
        <v>52826.9</v>
      </c>
    </row>
    <row r="10" spans="2:8" ht="27" customHeight="1">
      <c r="B10" s="347">
        <v>1192</v>
      </c>
      <c r="C10" s="348"/>
      <c r="D10" s="671" t="s">
        <v>89</v>
      </c>
      <c r="E10" s="671"/>
      <c r="F10" s="349"/>
      <c r="G10" s="350"/>
      <c r="H10" s="351"/>
    </row>
    <row r="11" spans="2:8" ht="99" customHeight="1" thickBot="1">
      <c r="B11" s="352"/>
      <c r="C11" s="353">
        <v>11005</v>
      </c>
      <c r="D11" s="674" t="s">
        <v>1071</v>
      </c>
      <c r="E11" s="675"/>
      <c r="F11" s="354" t="s">
        <v>847</v>
      </c>
      <c r="G11" s="355"/>
      <c r="H11" s="356">
        <v>52826.9</v>
      </c>
    </row>
    <row r="12" spans="2:8" s="4" customFormat="1" ht="36" customHeight="1" thickBot="1">
      <c r="B12" s="342"/>
      <c r="C12" s="343"/>
      <c r="D12" s="670" t="s">
        <v>847</v>
      </c>
      <c r="E12" s="670"/>
      <c r="F12" s="344"/>
      <c r="G12" s="345"/>
      <c r="H12" s="346">
        <f>H14+H15+H16+H17+H18+H19+H20+H21+H22+H23+H24</f>
        <v>24546616.700000003</v>
      </c>
    </row>
    <row r="13" spans="2:8" ht="37.5" customHeight="1">
      <c r="B13" s="347">
        <v>1162</v>
      </c>
      <c r="C13" s="348"/>
      <c r="D13" s="671" t="s">
        <v>90</v>
      </c>
      <c r="E13" s="671"/>
      <c r="F13" s="357"/>
      <c r="G13" s="358"/>
      <c r="H13" s="359"/>
    </row>
    <row r="14" spans="2:8" ht="93" customHeight="1">
      <c r="B14" s="360"/>
      <c r="C14" s="361">
        <v>11002</v>
      </c>
      <c r="D14" s="668" t="s">
        <v>848</v>
      </c>
      <c r="E14" s="669"/>
      <c r="F14" s="260" t="s">
        <v>1072</v>
      </c>
      <c r="G14" s="355"/>
      <c r="H14" s="388">
        <v>11969484.699999999</v>
      </c>
    </row>
    <row r="15" spans="2:8" ht="67.5" customHeight="1">
      <c r="B15" s="360"/>
      <c r="C15" s="361">
        <v>11010</v>
      </c>
      <c r="D15" s="668" t="s">
        <v>1073</v>
      </c>
      <c r="E15" s="669"/>
      <c r="F15" s="260" t="s">
        <v>549</v>
      </c>
      <c r="G15" s="355"/>
      <c r="H15" s="356">
        <v>45000</v>
      </c>
    </row>
    <row r="16" spans="2:8" ht="57" customHeight="1">
      <c r="B16" s="360"/>
      <c r="C16" s="361">
        <v>11009</v>
      </c>
      <c r="D16" s="668" t="s">
        <v>996</v>
      </c>
      <c r="E16" s="669"/>
      <c r="F16" s="260" t="s">
        <v>1074</v>
      </c>
      <c r="G16" s="355"/>
      <c r="H16" s="356">
        <v>217511.4</v>
      </c>
    </row>
    <row r="17" spans="2:8" ht="57" customHeight="1">
      <c r="B17" s="360"/>
      <c r="C17" s="361">
        <v>11008</v>
      </c>
      <c r="D17" s="668" t="s">
        <v>992</v>
      </c>
      <c r="E17" s="669"/>
      <c r="F17" s="260" t="s">
        <v>1074</v>
      </c>
      <c r="G17" s="355"/>
      <c r="H17" s="356">
        <v>767320.8</v>
      </c>
    </row>
    <row r="18" spans="2:8" ht="69" customHeight="1">
      <c r="B18" s="360"/>
      <c r="C18" s="361">
        <v>11004</v>
      </c>
      <c r="D18" s="674" t="s">
        <v>1075</v>
      </c>
      <c r="E18" s="675"/>
      <c r="F18" s="260" t="s">
        <v>1074</v>
      </c>
      <c r="G18" s="355"/>
      <c r="H18" s="362">
        <v>1135959.8</v>
      </c>
    </row>
    <row r="19" spans="2:8" ht="57" customHeight="1">
      <c r="B19" s="360"/>
      <c r="C19" s="361">
        <v>12002</v>
      </c>
      <c r="D19" s="671" t="s">
        <v>1010</v>
      </c>
      <c r="E19" s="676"/>
      <c r="F19" s="260" t="s">
        <v>1074</v>
      </c>
      <c r="G19" s="355"/>
      <c r="H19" s="356">
        <v>139200</v>
      </c>
    </row>
    <row r="20" spans="2:8" ht="57" customHeight="1">
      <c r="B20" s="360"/>
      <c r="C20" s="361">
        <v>32001</v>
      </c>
      <c r="D20" s="668" t="s">
        <v>1013</v>
      </c>
      <c r="E20" s="669"/>
      <c r="F20" s="260" t="s">
        <v>1074</v>
      </c>
      <c r="G20" s="355"/>
      <c r="H20" s="356">
        <v>143000</v>
      </c>
    </row>
    <row r="21" spans="2:8" ht="57" customHeight="1">
      <c r="B21" s="360"/>
      <c r="C21" s="361">
        <v>12001</v>
      </c>
      <c r="D21" s="668" t="s">
        <v>1076</v>
      </c>
      <c r="E21" s="669"/>
      <c r="F21" s="260" t="s">
        <v>1074</v>
      </c>
      <c r="G21" s="355"/>
      <c r="H21" s="356">
        <v>842000</v>
      </c>
    </row>
    <row r="22" spans="2:8" ht="59.25" customHeight="1">
      <c r="B22" s="360"/>
      <c r="C22" s="361">
        <v>11005</v>
      </c>
      <c r="D22" s="668" t="s">
        <v>1015</v>
      </c>
      <c r="E22" s="669"/>
      <c r="F22" s="260" t="s">
        <v>1074</v>
      </c>
      <c r="G22" s="355"/>
      <c r="H22" s="356">
        <v>6651180</v>
      </c>
    </row>
    <row r="23" spans="2:8" s="363" customFormat="1" ht="67.5" customHeight="1">
      <c r="B23" s="360"/>
      <c r="C23" s="361">
        <v>11006</v>
      </c>
      <c r="D23" s="668" t="s">
        <v>1050</v>
      </c>
      <c r="E23" s="669"/>
      <c r="F23" s="260" t="s">
        <v>1074</v>
      </c>
      <c r="G23" s="355"/>
      <c r="H23" s="356">
        <v>135960</v>
      </c>
    </row>
    <row r="24" spans="2:8" s="363" customFormat="1" ht="67.5" customHeight="1" thickBot="1">
      <c r="B24" s="364"/>
      <c r="C24" s="361">
        <v>11017</v>
      </c>
      <c r="D24" s="668" t="s">
        <v>1007</v>
      </c>
      <c r="E24" s="669"/>
      <c r="F24" s="260" t="s">
        <v>1074</v>
      </c>
      <c r="G24" s="365"/>
      <c r="H24" s="366">
        <v>2500000</v>
      </c>
    </row>
    <row r="25" spans="2:8" ht="39" customHeight="1" thickBot="1">
      <c r="B25" s="342"/>
      <c r="C25" s="343"/>
      <c r="D25" s="670" t="s">
        <v>847</v>
      </c>
      <c r="E25" s="670"/>
      <c r="F25" s="344"/>
      <c r="G25" s="367"/>
      <c r="H25" s="346">
        <f>H27+H28</f>
        <v>109624.7</v>
      </c>
    </row>
    <row r="26" spans="2:8" ht="41.25" customHeight="1">
      <c r="B26" s="347">
        <v>1111</v>
      </c>
      <c r="C26" s="348"/>
      <c r="D26" s="671" t="s">
        <v>91</v>
      </c>
      <c r="E26" s="671"/>
      <c r="F26" s="357"/>
      <c r="G26" s="358"/>
      <c r="H26" s="359"/>
    </row>
    <row r="27" spans="2:8" ht="74.25" customHeight="1">
      <c r="B27" s="360"/>
      <c r="C27" s="361">
        <v>12003</v>
      </c>
      <c r="D27" s="668" t="s">
        <v>1083</v>
      </c>
      <c r="E27" s="669"/>
      <c r="F27" s="260" t="s">
        <v>1074</v>
      </c>
      <c r="G27" s="355"/>
      <c r="H27" s="356">
        <v>72160</v>
      </c>
    </row>
    <row r="28" spans="2:8" ht="79.5" customHeight="1" thickBot="1">
      <c r="B28" s="360"/>
      <c r="C28" s="361">
        <v>12006</v>
      </c>
      <c r="D28" s="668" t="s">
        <v>1077</v>
      </c>
      <c r="E28" s="669"/>
      <c r="F28" s="260" t="s">
        <v>1074</v>
      </c>
      <c r="G28" s="355"/>
      <c r="H28" s="368">
        <v>37464.699999999997</v>
      </c>
    </row>
    <row r="29" spans="2:8" ht="37.5" customHeight="1" thickBot="1">
      <c r="B29" s="342"/>
      <c r="C29" s="343"/>
      <c r="D29" s="670" t="s">
        <v>563</v>
      </c>
      <c r="E29" s="670"/>
      <c r="F29" s="344"/>
      <c r="G29" s="367"/>
      <c r="H29" s="369">
        <f>H31</f>
        <v>5233923.7</v>
      </c>
    </row>
    <row r="30" spans="2:8" ht="46.5" customHeight="1">
      <c r="B30" s="347">
        <v>1119</v>
      </c>
      <c r="C30" s="348"/>
      <c r="D30" s="671" t="s">
        <v>1078</v>
      </c>
      <c r="E30" s="671"/>
      <c r="F30" s="357"/>
      <c r="G30" s="358"/>
      <c r="H30" s="359"/>
    </row>
    <row r="31" spans="2:8" ht="93" customHeight="1" thickBot="1">
      <c r="B31" s="370"/>
      <c r="C31" s="371">
        <v>11001</v>
      </c>
      <c r="D31" s="672" t="s">
        <v>1079</v>
      </c>
      <c r="E31" s="673"/>
      <c r="F31" s="372" t="s">
        <v>1080</v>
      </c>
      <c r="G31" s="373"/>
      <c r="H31" s="368">
        <v>5233923.7</v>
      </c>
    </row>
    <row r="32" spans="2:8" ht="25.5" customHeight="1" thickBot="1">
      <c r="B32" s="342"/>
      <c r="C32" s="343"/>
      <c r="D32" s="670" t="s">
        <v>92</v>
      </c>
      <c r="E32" s="670"/>
      <c r="F32" s="344"/>
      <c r="G32" s="367"/>
      <c r="H32" s="369">
        <f>H33</f>
        <v>71207.399999999994</v>
      </c>
    </row>
    <row r="33" spans="2:8" ht="70.5" customHeight="1">
      <c r="B33" s="374">
        <v>1169</v>
      </c>
      <c r="C33" s="375"/>
      <c r="D33" s="665" t="s">
        <v>1081</v>
      </c>
      <c r="E33" s="665"/>
      <c r="F33" s="376"/>
      <c r="G33" s="358"/>
      <c r="H33" s="377">
        <f>H34</f>
        <v>71207.399999999994</v>
      </c>
    </row>
    <row r="34" spans="2:8" ht="74.25" customHeight="1" thickBot="1">
      <c r="B34" s="378"/>
      <c r="C34" s="379">
        <v>11006</v>
      </c>
      <c r="D34" s="666" t="s">
        <v>1082</v>
      </c>
      <c r="E34" s="667"/>
      <c r="F34" s="380" t="s">
        <v>92</v>
      </c>
      <c r="G34" s="373"/>
      <c r="H34" s="381">
        <v>71207.399999999994</v>
      </c>
    </row>
  </sheetData>
  <mergeCells count="32">
    <mergeCell ref="D14:E14"/>
    <mergeCell ref="B3:H3"/>
    <mergeCell ref="D6:E7"/>
    <mergeCell ref="F6:F7"/>
    <mergeCell ref="G6:G7"/>
    <mergeCell ref="H6:H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3:E33"/>
    <mergeCell ref="D34:E34"/>
    <mergeCell ref="D27:E27"/>
    <mergeCell ref="D28:E28"/>
    <mergeCell ref="D29:E29"/>
    <mergeCell ref="D30:E30"/>
    <mergeCell ref="D31:E31"/>
    <mergeCell ref="D32:E32"/>
  </mergeCells>
  <pageMargins left="0.196850393700787" right="0.196850393700787" top="0.27559055118110198" bottom="0.43307086614173201" header="0.15748031496063" footer="0.196850393700787"/>
  <pageSetup paperSize="9" scale="95" orientation="landscape"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1"/>
  <sheetViews>
    <sheetView workbookViewId="0">
      <selection activeCell="I8" sqref="I8"/>
    </sheetView>
  </sheetViews>
  <sheetFormatPr defaultRowHeight="13.5"/>
  <cols>
    <col min="1" max="1" width="2" style="393" customWidth="1"/>
    <col min="2" max="2" width="10.85546875" style="393" customWidth="1"/>
    <col min="3" max="3" width="12.5703125" style="393" customWidth="1"/>
    <col min="4" max="4" width="65.7109375" style="393" customWidth="1"/>
    <col min="5" max="5" width="21.7109375" style="420" customWidth="1"/>
    <col min="6" max="9" width="8.85546875" style="393"/>
    <col min="10" max="10" width="57" style="393" customWidth="1"/>
    <col min="11" max="256" width="8.85546875" style="393"/>
    <col min="257" max="257" width="4.140625" style="393" customWidth="1"/>
    <col min="258" max="258" width="10.85546875" style="393" customWidth="1"/>
    <col min="259" max="259" width="13.140625" style="393" customWidth="1"/>
    <col min="260" max="260" width="57.5703125" style="393" customWidth="1"/>
    <col min="261" max="261" width="13" style="393" customWidth="1"/>
    <col min="262" max="265" width="8.85546875" style="393"/>
    <col min="266" max="266" width="57" style="393" customWidth="1"/>
    <col min="267" max="512" width="8.85546875" style="393"/>
    <col min="513" max="513" width="4.140625" style="393" customWidth="1"/>
    <col min="514" max="514" width="10.85546875" style="393" customWidth="1"/>
    <col min="515" max="515" width="13.140625" style="393" customWidth="1"/>
    <col min="516" max="516" width="57.5703125" style="393" customWidth="1"/>
    <col min="517" max="517" width="13" style="393" customWidth="1"/>
    <col min="518" max="521" width="8.85546875" style="393"/>
    <col min="522" max="522" width="57" style="393" customWidth="1"/>
    <col min="523" max="768" width="8.85546875" style="393"/>
    <col min="769" max="769" width="4.140625" style="393" customWidth="1"/>
    <col min="770" max="770" width="10.85546875" style="393" customWidth="1"/>
    <col min="771" max="771" width="13.140625" style="393" customWidth="1"/>
    <col min="772" max="772" width="57.5703125" style="393" customWidth="1"/>
    <col min="773" max="773" width="13" style="393" customWidth="1"/>
    <col min="774" max="777" width="8.85546875" style="393"/>
    <col min="778" max="778" width="57" style="393" customWidth="1"/>
    <col min="779" max="1024" width="8.85546875" style="393"/>
    <col min="1025" max="1025" width="4.140625" style="393" customWidth="1"/>
    <col min="1026" max="1026" width="10.85546875" style="393" customWidth="1"/>
    <col min="1027" max="1027" width="13.140625" style="393" customWidth="1"/>
    <col min="1028" max="1028" width="57.5703125" style="393" customWidth="1"/>
    <col min="1029" max="1029" width="13" style="393" customWidth="1"/>
    <col min="1030" max="1033" width="8.85546875" style="393"/>
    <col min="1034" max="1034" width="57" style="393" customWidth="1"/>
    <col min="1035" max="1280" width="8.85546875" style="393"/>
    <col min="1281" max="1281" width="4.140625" style="393" customWidth="1"/>
    <col min="1282" max="1282" width="10.85546875" style="393" customWidth="1"/>
    <col min="1283" max="1283" width="13.140625" style="393" customWidth="1"/>
    <col min="1284" max="1284" width="57.5703125" style="393" customWidth="1"/>
    <col min="1285" max="1285" width="13" style="393" customWidth="1"/>
    <col min="1286" max="1289" width="8.85546875" style="393"/>
    <col min="1290" max="1290" width="57" style="393" customWidth="1"/>
    <col min="1291" max="1536" width="8.85546875" style="393"/>
    <col min="1537" max="1537" width="4.140625" style="393" customWidth="1"/>
    <col min="1538" max="1538" width="10.85546875" style="393" customWidth="1"/>
    <col min="1539" max="1539" width="13.140625" style="393" customWidth="1"/>
    <col min="1540" max="1540" width="57.5703125" style="393" customWidth="1"/>
    <col min="1541" max="1541" width="13" style="393" customWidth="1"/>
    <col min="1542" max="1545" width="8.85546875" style="393"/>
    <col min="1546" max="1546" width="57" style="393" customWidth="1"/>
    <col min="1547" max="1792" width="8.85546875" style="393"/>
    <col min="1793" max="1793" width="4.140625" style="393" customWidth="1"/>
    <col min="1794" max="1794" width="10.85546875" style="393" customWidth="1"/>
    <col min="1795" max="1795" width="13.140625" style="393" customWidth="1"/>
    <col min="1796" max="1796" width="57.5703125" style="393" customWidth="1"/>
    <col min="1797" max="1797" width="13" style="393" customWidth="1"/>
    <col min="1798" max="1801" width="8.85546875" style="393"/>
    <col min="1802" max="1802" width="57" style="393" customWidth="1"/>
    <col min="1803" max="2048" width="8.85546875" style="393"/>
    <col min="2049" max="2049" width="4.140625" style="393" customWidth="1"/>
    <col min="2050" max="2050" width="10.85546875" style="393" customWidth="1"/>
    <col min="2051" max="2051" width="13.140625" style="393" customWidth="1"/>
    <col min="2052" max="2052" width="57.5703125" style="393" customWidth="1"/>
    <col min="2053" max="2053" width="13" style="393" customWidth="1"/>
    <col min="2054" max="2057" width="8.85546875" style="393"/>
    <col min="2058" max="2058" width="57" style="393" customWidth="1"/>
    <col min="2059" max="2304" width="8.85546875" style="393"/>
    <col min="2305" max="2305" width="4.140625" style="393" customWidth="1"/>
    <col min="2306" max="2306" width="10.85546875" style="393" customWidth="1"/>
    <col min="2307" max="2307" width="13.140625" style="393" customWidth="1"/>
    <col min="2308" max="2308" width="57.5703125" style="393" customWidth="1"/>
    <col min="2309" max="2309" width="13" style="393" customWidth="1"/>
    <col min="2310" max="2313" width="8.85546875" style="393"/>
    <col min="2314" max="2314" width="57" style="393" customWidth="1"/>
    <col min="2315" max="2560" width="8.85546875" style="393"/>
    <col min="2561" max="2561" width="4.140625" style="393" customWidth="1"/>
    <col min="2562" max="2562" width="10.85546875" style="393" customWidth="1"/>
    <col min="2563" max="2563" width="13.140625" style="393" customWidth="1"/>
    <col min="2564" max="2564" width="57.5703125" style="393" customWidth="1"/>
    <col min="2565" max="2565" width="13" style="393" customWidth="1"/>
    <col min="2566" max="2569" width="8.85546875" style="393"/>
    <col min="2570" max="2570" width="57" style="393" customWidth="1"/>
    <col min="2571" max="2816" width="8.85546875" style="393"/>
    <col min="2817" max="2817" width="4.140625" style="393" customWidth="1"/>
    <col min="2818" max="2818" width="10.85546875" style="393" customWidth="1"/>
    <col min="2819" max="2819" width="13.140625" style="393" customWidth="1"/>
    <col min="2820" max="2820" width="57.5703125" style="393" customWidth="1"/>
    <col min="2821" max="2821" width="13" style="393" customWidth="1"/>
    <col min="2822" max="2825" width="8.85546875" style="393"/>
    <col min="2826" max="2826" width="57" style="393" customWidth="1"/>
    <col min="2827" max="3072" width="8.85546875" style="393"/>
    <col min="3073" max="3073" width="4.140625" style="393" customWidth="1"/>
    <col min="3074" max="3074" width="10.85546875" style="393" customWidth="1"/>
    <col min="3075" max="3075" width="13.140625" style="393" customWidth="1"/>
    <col min="3076" max="3076" width="57.5703125" style="393" customWidth="1"/>
    <col min="3077" max="3077" width="13" style="393" customWidth="1"/>
    <col min="3078" max="3081" width="8.85546875" style="393"/>
    <col min="3082" max="3082" width="57" style="393" customWidth="1"/>
    <col min="3083" max="3328" width="8.85546875" style="393"/>
    <col min="3329" max="3329" width="4.140625" style="393" customWidth="1"/>
    <col min="3330" max="3330" width="10.85546875" style="393" customWidth="1"/>
    <col min="3331" max="3331" width="13.140625" style="393" customWidth="1"/>
    <col min="3332" max="3332" width="57.5703125" style="393" customWidth="1"/>
    <col min="3333" max="3333" width="13" style="393" customWidth="1"/>
    <col min="3334" max="3337" width="8.85546875" style="393"/>
    <col min="3338" max="3338" width="57" style="393" customWidth="1"/>
    <col min="3339" max="3584" width="8.85546875" style="393"/>
    <col min="3585" max="3585" width="4.140625" style="393" customWidth="1"/>
    <col min="3586" max="3586" width="10.85546875" style="393" customWidth="1"/>
    <col min="3587" max="3587" width="13.140625" style="393" customWidth="1"/>
    <col min="3588" max="3588" width="57.5703125" style="393" customWidth="1"/>
    <col min="3589" max="3589" width="13" style="393" customWidth="1"/>
    <col min="3590" max="3593" width="8.85546875" style="393"/>
    <col min="3594" max="3594" width="57" style="393" customWidth="1"/>
    <col min="3595" max="3840" width="8.85546875" style="393"/>
    <col min="3841" max="3841" width="4.140625" style="393" customWidth="1"/>
    <col min="3842" max="3842" width="10.85546875" style="393" customWidth="1"/>
    <col min="3843" max="3843" width="13.140625" style="393" customWidth="1"/>
    <col min="3844" max="3844" width="57.5703125" style="393" customWidth="1"/>
    <col min="3845" max="3845" width="13" style="393" customWidth="1"/>
    <col min="3846" max="3849" width="8.85546875" style="393"/>
    <col min="3850" max="3850" width="57" style="393" customWidth="1"/>
    <col min="3851" max="4096" width="8.85546875" style="393"/>
    <col min="4097" max="4097" width="4.140625" style="393" customWidth="1"/>
    <col min="4098" max="4098" width="10.85546875" style="393" customWidth="1"/>
    <col min="4099" max="4099" width="13.140625" style="393" customWidth="1"/>
    <col min="4100" max="4100" width="57.5703125" style="393" customWidth="1"/>
    <col min="4101" max="4101" width="13" style="393" customWidth="1"/>
    <col min="4102" max="4105" width="8.85546875" style="393"/>
    <col min="4106" max="4106" width="57" style="393" customWidth="1"/>
    <col min="4107" max="4352" width="8.85546875" style="393"/>
    <col min="4353" max="4353" width="4.140625" style="393" customWidth="1"/>
    <col min="4354" max="4354" width="10.85546875" style="393" customWidth="1"/>
    <col min="4355" max="4355" width="13.140625" style="393" customWidth="1"/>
    <col min="4356" max="4356" width="57.5703125" style="393" customWidth="1"/>
    <col min="4357" max="4357" width="13" style="393" customWidth="1"/>
    <col min="4358" max="4361" width="8.85546875" style="393"/>
    <col min="4362" max="4362" width="57" style="393" customWidth="1"/>
    <col min="4363" max="4608" width="8.85546875" style="393"/>
    <col min="4609" max="4609" width="4.140625" style="393" customWidth="1"/>
    <col min="4610" max="4610" width="10.85546875" style="393" customWidth="1"/>
    <col min="4611" max="4611" width="13.140625" style="393" customWidth="1"/>
    <col min="4612" max="4612" width="57.5703125" style="393" customWidth="1"/>
    <col min="4613" max="4613" width="13" style="393" customWidth="1"/>
    <col min="4614" max="4617" width="8.85546875" style="393"/>
    <col min="4618" max="4618" width="57" style="393" customWidth="1"/>
    <col min="4619" max="4864" width="8.85546875" style="393"/>
    <col min="4865" max="4865" width="4.140625" style="393" customWidth="1"/>
    <col min="4866" max="4866" width="10.85546875" style="393" customWidth="1"/>
    <col min="4867" max="4867" width="13.140625" style="393" customWidth="1"/>
    <col min="4868" max="4868" width="57.5703125" style="393" customWidth="1"/>
    <col min="4869" max="4869" width="13" style="393" customWidth="1"/>
    <col min="4870" max="4873" width="8.85546875" style="393"/>
    <col min="4874" max="4874" width="57" style="393" customWidth="1"/>
    <col min="4875" max="5120" width="8.85546875" style="393"/>
    <col min="5121" max="5121" width="4.140625" style="393" customWidth="1"/>
    <col min="5122" max="5122" width="10.85546875" style="393" customWidth="1"/>
    <col min="5123" max="5123" width="13.140625" style="393" customWidth="1"/>
    <col min="5124" max="5124" width="57.5703125" style="393" customWidth="1"/>
    <col min="5125" max="5125" width="13" style="393" customWidth="1"/>
    <col min="5126" max="5129" width="8.85546875" style="393"/>
    <col min="5130" max="5130" width="57" style="393" customWidth="1"/>
    <col min="5131" max="5376" width="8.85546875" style="393"/>
    <col min="5377" max="5377" width="4.140625" style="393" customWidth="1"/>
    <col min="5378" max="5378" width="10.85546875" style="393" customWidth="1"/>
    <col min="5379" max="5379" width="13.140625" style="393" customWidth="1"/>
    <col min="5380" max="5380" width="57.5703125" style="393" customWidth="1"/>
    <col min="5381" max="5381" width="13" style="393" customWidth="1"/>
    <col min="5382" max="5385" width="8.85546875" style="393"/>
    <col min="5386" max="5386" width="57" style="393" customWidth="1"/>
    <col min="5387" max="5632" width="8.85546875" style="393"/>
    <col min="5633" max="5633" width="4.140625" style="393" customWidth="1"/>
    <col min="5634" max="5634" width="10.85546875" style="393" customWidth="1"/>
    <col min="5635" max="5635" width="13.140625" style="393" customWidth="1"/>
    <col min="5636" max="5636" width="57.5703125" style="393" customWidth="1"/>
    <col min="5637" max="5637" width="13" style="393" customWidth="1"/>
    <col min="5638" max="5641" width="8.85546875" style="393"/>
    <col min="5642" max="5642" width="57" style="393" customWidth="1"/>
    <col min="5643" max="5888" width="8.85546875" style="393"/>
    <col min="5889" max="5889" width="4.140625" style="393" customWidth="1"/>
    <col min="5890" max="5890" width="10.85546875" style="393" customWidth="1"/>
    <col min="5891" max="5891" width="13.140625" style="393" customWidth="1"/>
    <col min="5892" max="5892" width="57.5703125" style="393" customWidth="1"/>
    <col min="5893" max="5893" width="13" style="393" customWidth="1"/>
    <col min="5894" max="5897" width="8.85546875" style="393"/>
    <col min="5898" max="5898" width="57" style="393" customWidth="1"/>
    <col min="5899" max="6144" width="8.85546875" style="393"/>
    <col min="6145" max="6145" width="4.140625" style="393" customWidth="1"/>
    <col min="6146" max="6146" width="10.85546875" style="393" customWidth="1"/>
    <col min="6147" max="6147" width="13.140625" style="393" customWidth="1"/>
    <col min="6148" max="6148" width="57.5703125" style="393" customWidth="1"/>
    <col min="6149" max="6149" width="13" style="393" customWidth="1"/>
    <col min="6150" max="6153" width="8.85546875" style="393"/>
    <col min="6154" max="6154" width="57" style="393" customWidth="1"/>
    <col min="6155" max="6400" width="8.85546875" style="393"/>
    <col min="6401" max="6401" width="4.140625" style="393" customWidth="1"/>
    <col min="6402" max="6402" width="10.85546875" style="393" customWidth="1"/>
    <col min="6403" max="6403" width="13.140625" style="393" customWidth="1"/>
    <col min="6404" max="6404" width="57.5703125" style="393" customWidth="1"/>
    <col min="6405" max="6405" width="13" style="393" customWidth="1"/>
    <col min="6406" max="6409" width="8.85546875" style="393"/>
    <col min="6410" max="6410" width="57" style="393" customWidth="1"/>
    <col min="6411" max="6656" width="8.85546875" style="393"/>
    <col min="6657" max="6657" width="4.140625" style="393" customWidth="1"/>
    <col min="6658" max="6658" width="10.85546875" style="393" customWidth="1"/>
    <col min="6659" max="6659" width="13.140625" style="393" customWidth="1"/>
    <col min="6660" max="6660" width="57.5703125" style="393" customWidth="1"/>
    <col min="6661" max="6661" width="13" style="393" customWidth="1"/>
    <col min="6662" max="6665" width="8.85546875" style="393"/>
    <col min="6666" max="6666" width="57" style="393" customWidth="1"/>
    <col min="6667" max="6912" width="8.85546875" style="393"/>
    <col min="6913" max="6913" width="4.140625" style="393" customWidth="1"/>
    <col min="6914" max="6914" width="10.85546875" style="393" customWidth="1"/>
    <col min="6915" max="6915" width="13.140625" style="393" customWidth="1"/>
    <col min="6916" max="6916" width="57.5703125" style="393" customWidth="1"/>
    <col min="6917" max="6917" width="13" style="393" customWidth="1"/>
    <col min="6918" max="6921" width="8.85546875" style="393"/>
    <col min="6922" max="6922" width="57" style="393" customWidth="1"/>
    <col min="6923" max="7168" width="8.85546875" style="393"/>
    <col min="7169" max="7169" width="4.140625" style="393" customWidth="1"/>
    <col min="7170" max="7170" width="10.85546875" style="393" customWidth="1"/>
    <col min="7171" max="7171" width="13.140625" style="393" customWidth="1"/>
    <col min="7172" max="7172" width="57.5703125" style="393" customWidth="1"/>
    <col min="7173" max="7173" width="13" style="393" customWidth="1"/>
    <col min="7174" max="7177" width="8.85546875" style="393"/>
    <col min="7178" max="7178" width="57" style="393" customWidth="1"/>
    <col min="7179" max="7424" width="8.85546875" style="393"/>
    <col min="7425" max="7425" width="4.140625" style="393" customWidth="1"/>
    <col min="7426" max="7426" width="10.85546875" style="393" customWidth="1"/>
    <col min="7427" max="7427" width="13.140625" style="393" customWidth="1"/>
    <col min="7428" max="7428" width="57.5703125" style="393" customWidth="1"/>
    <col min="7429" max="7429" width="13" style="393" customWidth="1"/>
    <col min="7430" max="7433" width="8.85546875" style="393"/>
    <col min="7434" max="7434" width="57" style="393" customWidth="1"/>
    <col min="7435" max="7680" width="8.85546875" style="393"/>
    <col min="7681" max="7681" width="4.140625" style="393" customWidth="1"/>
    <col min="7682" max="7682" width="10.85546875" style="393" customWidth="1"/>
    <col min="7683" max="7683" width="13.140625" style="393" customWidth="1"/>
    <col min="7684" max="7684" width="57.5703125" style="393" customWidth="1"/>
    <col min="7685" max="7685" width="13" style="393" customWidth="1"/>
    <col min="7686" max="7689" width="8.85546875" style="393"/>
    <col min="7690" max="7690" width="57" style="393" customWidth="1"/>
    <col min="7691" max="7936" width="8.85546875" style="393"/>
    <col min="7937" max="7937" width="4.140625" style="393" customWidth="1"/>
    <col min="7938" max="7938" width="10.85546875" style="393" customWidth="1"/>
    <col min="7939" max="7939" width="13.140625" style="393" customWidth="1"/>
    <col min="7940" max="7940" width="57.5703125" style="393" customWidth="1"/>
    <col min="7941" max="7941" width="13" style="393" customWidth="1"/>
    <col min="7942" max="7945" width="8.85546875" style="393"/>
    <col min="7946" max="7946" width="57" style="393" customWidth="1"/>
    <col min="7947" max="8192" width="8.85546875" style="393"/>
    <col min="8193" max="8193" width="4.140625" style="393" customWidth="1"/>
    <col min="8194" max="8194" width="10.85546875" style="393" customWidth="1"/>
    <col min="8195" max="8195" width="13.140625" style="393" customWidth="1"/>
    <col min="8196" max="8196" width="57.5703125" style="393" customWidth="1"/>
    <col min="8197" max="8197" width="13" style="393" customWidth="1"/>
    <col min="8198" max="8201" width="8.85546875" style="393"/>
    <col min="8202" max="8202" width="57" style="393" customWidth="1"/>
    <col min="8203" max="8448" width="8.85546875" style="393"/>
    <col min="8449" max="8449" width="4.140625" style="393" customWidth="1"/>
    <col min="8450" max="8450" width="10.85546875" style="393" customWidth="1"/>
    <col min="8451" max="8451" width="13.140625" style="393" customWidth="1"/>
    <col min="8452" max="8452" width="57.5703125" style="393" customWidth="1"/>
    <col min="8453" max="8453" width="13" style="393" customWidth="1"/>
    <col min="8454" max="8457" width="8.85546875" style="393"/>
    <col min="8458" max="8458" width="57" style="393" customWidth="1"/>
    <col min="8459" max="8704" width="8.85546875" style="393"/>
    <col min="8705" max="8705" width="4.140625" style="393" customWidth="1"/>
    <col min="8706" max="8706" width="10.85546875" style="393" customWidth="1"/>
    <col min="8707" max="8707" width="13.140625" style="393" customWidth="1"/>
    <col min="8708" max="8708" width="57.5703125" style="393" customWidth="1"/>
    <col min="8709" max="8709" width="13" style="393" customWidth="1"/>
    <col min="8710" max="8713" width="8.85546875" style="393"/>
    <col min="8714" max="8714" width="57" style="393" customWidth="1"/>
    <col min="8715" max="8960" width="8.85546875" style="393"/>
    <col min="8961" max="8961" width="4.140625" style="393" customWidth="1"/>
    <col min="8962" max="8962" width="10.85546875" style="393" customWidth="1"/>
    <col min="8963" max="8963" width="13.140625" style="393" customWidth="1"/>
    <col min="8964" max="8964" width="57.5703125" style="393" customWidth="1"/>
    <col min="8965" max="8965" width="13" style="393" customWidth="1"/>
    <col min="8966" max="8969" width="8.85546875" style="393"/>
    <col min="8970" max="8970" width="57" style="393" customWidth="1"/>
    <col min="8971" max="9216" width="8.85546875" style="393"/>
    <col min="9217" max="9217" width="4.140625" style="393" customWidth="1"/>
    <col min="9218" max="9218" width="10.85546875" style="393" customWidth="1"/>
    <col min="9219" max="9219" width="13.140625" style="393" customWidth="1"/>
    <col min="9220" max="9220" width="57.5703125" style="393" customWidth="1"/>
    <col min="9221" max="9221" width="13" style="393" customWidth="1"/>
    <col min="9222" max="9225" width="8.85546875" style="393"/>
    <col min="9226" max="9226" width="57" style="393" customWidth="1"/>
    <col min="9227" max="9472" width="8.85546875" style="393"/>
    <col min="9473" max="9473" width="4.140625" style="393" customWidth="1"/>
    <col min="9474" max="9474" width="10.85546875" style="393" customWidth="1"/>
    <col min="9475" max="9475" width="13.140625" style="393" customWidth="1"/>
    <col min="9476" max="9476" width="57.5703125" style="393" customWidth="1"/>
    <col min="9477" max="9477" width="13" style="393" customWidth="1"/>
    <col min="9478" max="9481" width="8.85546875" style="393"/>
    <col min="9482" max="9482" width="57" style="393" customWidth="1"/>
    <col min="9483" max="9728" width="8.85546875" style="393"/>
    <col min="9729" max="9729" width="4.140625" style="393" customWidth="1"/>
    <col min="9730" max="9730" width="10.85546875" style="393" customWidth="1"/>
    <col min="9731" max="9731" width="13.140625" style="393" customWidth="1"/>
    <col min="9732" max="9732" width="57.5703125" style="393" customWidth="1"/>
    <col min="9733" max="9733" width="13" style="393" customWidth="1"/>
    <col min="9734" max="9737" width="8.85546875" style="393"/>
    <col min="9738" max="9738" width="57" style="393" customWidth="1"/>
    <col min="9739" max="9984" width="8.85546875" style="393"/>
    <col min="9985" max="9985" width="4.140625" style="393" customWidth="1"/>
    <col min="9986" max="9986" width="10.85546875" style="393" customWidth="1"/>
    <col min="9987" max="9987" width="13.140625" style="393" customWidth="1"/>
    <col min="9988" max="9988" width="57.5703125" style="393" customWidth="1"/>
    <col min="9989" max="9989" width="13" style="393" customWidth="1"/>
    <col min="9990" max="9993" width="8.85546875" style="393"/>
    <col min="9994" max="9994" width="57" style="393" customWidth="1"/>
    <col min="9995" max="10240" width="8.85546875" style="393"/>
    <col min="10241" max="10241" width="4.140625" style="393" customWidth="1"/>
    <col min="10242" max="10242" width="10.85546875" style="393" customWidth="1"/>
    <col min="10243" max="10243" width="13.140625" style="393" customWidth="1"/>
    <col min="10244" max="10244" width="57.5703125" style="393" customWidth="1"/>
    <col min="10245" max="10245" width="13" style="393" customWidth="1"/>
    <col min="10246" max="10249" width="8.85546875" style="393"/>
    <col min="10250" max="10250" width="57" style="393" customWidth="1"/>
    <col min="10251" max="10496" width="8.85546875" style="393"/>
    <col min="10497" max="10497" width="4.140625" style="393" customWidth="1"/>
    <col min="10498" max="10498" width="10.85546875" style="393" customWidth="1"/>
    <col min="10499" max="10499" width="13.140625" style="393" customWidth="1"/>
    <col min="10500" max="10500" width="57.5703125" style="393" customWidth="1"/>
    <col min="10501" max="10501" width="13" style="393" customWidth="1"/>
    <col min="10502" max="10505" width="8.85546875" style="393"/>
    <col min="10506" max="10506" width="57" style="393" customWidth="1"/>
    <col min="10507" max="10752" width="8.85546875" style="393"/>
    <col min="10753" max="10753" width="4.140625" style="393" customWidth="1"/>
    <col min="10754" max="10754" width="10.85546875" style="393" customWidth="1"/>
    <col min="10755" max="10755" width="13.140625" style="393" customWidth="1"/>
    <col min="10756" max="10756" width="57.5703125" style="393" customWidth="1"/>
    <col min="10757" max="10757" width="13" style="393" customWidth="1"/>
    <col min="10758" max="10761" width="8.85546875" style="393"/>
    <col min="10762" max="10762" width="57" style="393" customWidth="1"/>
    <col min="10763" max="11008" width="8.85546875" style="393"/>
    <col min="11009" max="11009" width="4.140625" style="393" customWidth="1"/>
    <col min="11010" max="11010" width="10.85546875" style="393" customWidth="1"/>
    <col min="11011" max="11011" width="13.140625" style="393" customWidth="1"/>
    <col min="11012" max="11012" width="57.5703125" style="393" customWidth="1"/>
    <col min="11013" max="11013" width="13" style="393" customWidth="1"/>
    <col min="11014" max="11017" width="8.85546875" style="393"/>
    <col min="11018" max="11018" width="57" style="393" customWidth="1"/>
    <col min="11019" max="11264" width="8.85546875" style="393"/>
    <col min="11265" max="11265" width="4.140625" style="393" customWidth="1"/>
    <col min="11266" max="11266" width="10.85546875" style="393" customWidth="1"/>
    <col min="11267" max="11267" width="13.140625" style="393" customWidth="1"/>
    <col min="11268" max="11268" width="57.5703125" style="393" customWidth="1"/>
    <col min="11269" max="11269" width="13" style="393" customWidth="1"/>
    <col min="11270" max="11273" width="8.85546875" style="393"/>
    <col min="11274" max="11274" width="57" style="393" customWidth="1"/>
    <col min="11275" max="11520" width="8.85546875" style="393"/>
    <col min="11521" max="11521" width="4.140625" style="393" customWidth="1"/>
    <col min="11522" max="11522" width="10.85546875" style="393" customWidth="1"/>
    <col min="11523" max="11523" width="13.140625" style="393" customWidth="1"/>
    <col min="11524" max="11524" width="57.5703125" style="393" customWidth="1"/>
    <col min="11525" max="11525" width="13" style="393" customWidth="1"/>
    <col min="11526" max="11529" width="8.85546875" style="393"/>
    <col min="11530" max="11530" width="57" style="393" customWidth="1"/>
    <col min="11531" max="11776" width="8.85546875" style="393"/>
    <col min="11777" max="11777" width="4.140625" style="393" customWidth="1"/>
    <col min="11778" max="11778" width="10.85546875" style="393" customWidth="1"/>
    <col min="11779" max="11779" width="13.140625" style="393" customWidth="1"/>
    <col min="11780" max="11780" width="57.5703125" style="393" customWidth="1"/>
    <col min="11781" max="11781" width="13" style="393" customWidth="1"/>
    <col min="11782" max="11785" width="8.85546875" style="393"/>
    <col min="11786" max="11786" width="57" style="393" customWidth="1"/>
    <col min="11787" max="12032" width="8.85546875" style="393"/>
    <col min="12033" max="12033" width="4.140625" style="393" customWidth="1"/>
    <col min="12034" max="12034" width="10.85546875" style="393" customWidth="1"/>
    <col min="12035" max="12035" width="13.140625" style="393" customWidth="1"/>
    <col min="12036" max="12036" width="57.5703125" style="393" customWidth="1"/>
    <col min="12037" max="12037" width="13" style="393" customWidth="1"/>
    <col min="12038" max="12041" width="8.85546875" style="393"/>
    <col min="12042" max="12042" width="57" style="393" customWidth="1"/>
    <col min="12043" max="12288" width="8.85546875" style="393"/>
    <col min="12289" max="12289" width="4.140625" style="393" customWidth="1"/>
    <col min="12290" max="12290" width="10.85546875" style="393" customWidth="1"/>
    <col min="12291" max="12291" width="13.140625" style="393" customWidth="1"/>
    <col min="12292" max="12292" width="57.5703125" style="393" customWidth="1"/>
    <col min="12293" max="12293" width="13" style="393" customWidth="1"/>
    <col min="12294" max="12297" width="8.85546875" style="393"/>
    <col min="12298" max="12298" width="57" style="393" customWidth="1"/>
    <col min="12299" max="12544" width="8.85546875" style="393"/>
    <col min="12545" max="12545" width="4.140625" style="393" customWidth="1"/>
    <col min="12546" max="12546" width="10.85546875" style="393" customWidth="1"/>
    <col min="12547" max="12547" width="13.140625" style="393" customWidth="1"/>
    <col min="12548" max="12548" width="57.5703125" style="393" customWidth="1"/>
    <col min="12549" max="12549" width="13" style="393" customWidth="1"/>
    <col min="12550" max="12553" width="8.85546875" style="393"/>
    <col min="12554" max="12554" width="57" style="393" customWidth="1"/>
    <col min="12555" max="12800" width="8.85546875" style="393"/>
    <col min="12801" max="12801" width="4.140625" style="393" customWidth="1"/>
    <col min="12802" max="12802" width="10.85546875" style="393" customWidth="1"/>
    <col min="12803" max="12803" width="13.140625" style="393" customWidth="1"/>
    <col min="12804" max="12804" width="57.5703125" style="393" customWidth="1"/>
    <col min="12805" max="12805" width="13" style="393" customWidth="1"/>
    <col min="12806" max="12809" width="8.85546875" style="393"/>
    <col min="12810" max="12810" width="57" style="393" customWidth="1"/>
    <col min="12811" max="13056" width="8.85546875" style="393"/>
    <col min="13057" max="13057" width="4.140625" style="393" customWidth="1"/>
    <col min="13058" max="13058" width="10.85546875" style="393" customWidth="1"/>
    <col min="13059" max="13059" width="13.140625" style="393" customWidth="1"/>
    <col min="13060" max="13060" width="57.5703125" style="393" customWidth="1"/>
    <col min="13061" max="13061" width="13" style="393" customWidth="1"/>
    <col min="13062" max="13065" width="8.85546875" style="393"/>
    <col min="13066" max="13066" width="57" style="393" customWidth="1"/>
    <col min="13067" max="13312" width="8.85546875" style="393"/>
    <col min="13313" max="13313" width="4.140625" style="393" customWidth="1"/>
    <col min="13314" max="13314" width="10.85546875" style="393" customWidth="1"/>
    <col min="13315" max="13315" width="13.140625" style="393" customWidth="1"/>
    <col min="13316" max="13316" width="57.5703125" style="393" customWidth="1"/>
    <col min="13317" max="13317" width="13" style="393" customWidth="1"/>
    <col min="13318" max="13321" width="8.85546875" style="393"/>
    <col min="13322" max="13322" width="57" style="393" customWidth="1"/>
    <col min="13323" max="13568" width="8.85546875" style="393"/>
    <col min="13569" max="13569" width="4.140625" style="393" customWidth="1"/>
    <col min="13570" max="13570" width="10.85546875" style="393" customWidth="1"/>
    <col min="13571" max="13571" width="13.140625" style="393" customWidth="1"/>
    <col min="13572" max="13572" width="57.5703125" style="393" customWidth="1"/>
    <col min="13573" max="13573" width="13" style="393" customWidth="1"/>
    <col min="13574" max="13577" width="8.85546875" style="393"/>
    <col min="13578" max="13578" width="57" style="393" customWidth="1"/>
    <col min="13579" max="13824" width="8.85546875" style="393"/>
    <col min="13825" max="13825" width="4.140625" style="393" customWidth="1"/>
    <col min="13826" max="13826" width="10.85546875" style="393" customWidth="1"/>
    <col min="13827" max="13827" width="13.140625" style="393" customWidth="1"/>
    <col min="13828" max="13828" width="57.5703125" style="393" customWidth="1"/>
    <col min="13829" max="13829" width="13" style="393" customWidth="1"/>
    <col min="13830" max="13833" width="8.85546875" style="393"/>
    <col min="13834" max="13834" width="57" style="393" customWidth="1"/>
    <col min="13835" max="14080" width="8.85546875" style="393"/>
    <col min="14081" max="14081" width="4.140625" style="393" customWidth="1"/>
    <col min="14082" max="14082" width="10.85546875" style="393" customWidth="1"/>
    <col min="14083" max="14083" width="13.140625" style="393" customWidth="1"/>
    <col min="14084" max="14084" width="57.5703125" style="393" customWidth="1"/>
    <col min="14085" max="14085" width="13" style="393" customWidth="1"/>
    <col min="14086" max="14089" width="8.85546875" style="393"/>
    <col min="14090" max="14090" width="57" style="393" customWidth="1"/>
    <col min="14091" max="14336" width="8.85546875" style="393"/>
    <col min="14337" max="14337" width="4.140625" style="393" customWidth="1"/>
    <col min="14338" max="14338" width="10.85546875" style="393" customWidth="1"/>
    <col min="14339" max="14339" width="13.140625" style="393" customWidth="1"/>
    <col min="14340" max="14340" width="57.5703125" style="393" customWidth="1"/>
    <col min="14341" max="14341" width="13" style="393" customWidth="1"/>
    <col min="14342" max="14345" width="8.85546875" style="393"/>
    <col min="14346" max="14346" width="57" style="393" customWidth="1"/>
    <col min="14347" max="14592" width="8.85546875" style="393"/>
    <col min="14593" max="14593" width="4.140625" style="393" customWidth="1"/>
    <col min="14594" max="14594" width="10.85546875" style="393" customWidth="1"/>
    <col min="14595" max="14595" width="13.140625" style="393" customWidth="1"/>
    <col min="14596" max="14596" width="57.5703125" style="393" customWidth="1"/>
    <col min="14597" max="14597" width="13" style="393" customWidth="1"/>
    <col min="14598" max="14601" width="8.85546875" style="393"/>
    <col min="14602" max="14602" width="57" style="393" customWidth="1"/>
    <col min="14603" max="14848" width="8.85546875" style="393"/>
    <col min="14849" max="14849" width="4.140625" style="393" customWidth="1"/>
    <col min="14850" max="14850" width="10.85546875" style="393" customWidth="1"/>
    <col min="14851" max="14851" width="13.140625" style="393" customWidth="1"/>
    <col min="14852" max="14852" width="57.5703125" style="393" customWidth="1"/>
    <col min="14853" max="14853" width="13" style="393" customWidth="1"/>
    <col min="14854" max="14857" width="8.85546875" style="393"/>
    <col min="14858" max="14858" width="57" style="393" customWidth="1"/>
    <col min="14859" max="15104" width="8.85546875" style="393"/>
    <col min="15105" max="15105" width="4.140625" style="393" customWidth="1"/>
    <col min="15106" max="15106" width="10.85546875" style="393" customWidth="1"/>
    <col min="15107" max="15107" width="13.140625" style="393" customWidth="1"/>
    <col min="15108" max="15108" width="57.5703125" style="393" customWidth="1"/>
    <col min="15109" max="15109" width="13" style="393" customWidth="1"/>
    <col min="15110" max="15113" width="8.85546875" style="393"/>
    <col min="15114" max="15114" width="57" style="393" customWidth="1"/>
    <col min="15115" max="15360" width="8.85546875" style="393"/>
    <col min="15361" max="15361" width="4.140625" style="393" customWidth="1"/>
    <col min="15362" max="15362" width="10.85546875" style="393" customWidth="1"/>
    <col min="15363" max="15363" width="13.140625" style="393" customWidth="1"/>
    <col min="15364" max="15364" width="57.5703125" style="393" customWidth="1"/>
    <col min="15365" max="15365" width="13" style="393" customWidth="1"/>
    <col min="15366" max="15369" width="8.85546875" style="393"/>
    <col min="15370" max="15370" width="57" style="393" customWidth="1"/>
    <col min="15371" max="15616" width="8.85546875" style="393"/>
    <col min="15617" max="15617" width="4.140625" style="393" customWidth="1"/>
    <col min="15618" max="15618" width="10.85546875" style="393" customWidth="1"/>
    <col min="15619" max="15619" width="13.140625" style="393" customWidth="1"/>
    <col min="15620" max="15620" width="57.5703125" style="393" customWidth="1"/>
    <col min="15621" max="15621" width="13" style="393" customWidth="1"/>
    <col min="15622" max="15625" width="8.85546875" style="393"/>
    <col min="15626" max="15626" width="57" style="393" customWidth="1"/>
    <col min="15627" max="15872" width="8.85546875" style="393"/>
    <col min="15873" max="15873" width="4.140625" style="393" customWidth="1"/>
    <col min="15874" max="15874" width="10.85546875" style="393" customWidth="1"/>
    <col min="15875" max="15875" width="13.140625" style="393" customWidth="1"/>
    <col min="15876" max="15876" width="57.5703125" style="393" customWidth="1"/>
    <col min="15877" max="15877" width="13" style="393" customWidth="1"/>
    <col min="15878" max="15881" width="8.85546875" style="393"/>
    <col min="15882" max="15882" width="57" style="393" customWidth="1"/>
    <col min="15883" max="16128" width="8.85546875" style="393"/>
    <col min="16129" max="16129" width="4.140625" style="393" customWidth="1"/>
    <col min="16130" max="16130" width="10.85546875" style="393" customWidth="1"/>
    <col min="16131" max="16131" width="13.140625" style="393" customWidth="1"/>
    <col min="16132" max="16132" width="57.5703125" style="393" customWidth="1"/>
    <col min="16133" max="16133" width="13" style="393" customWidth="1"/>
    <col min="16134" max="16137" width="8.85546875" style="393"/>
    <col min="16138" max="16138" width="57" style="393" customWidth="1"/>
    <col min="16139" max="16384" width="8.85546875" style="393"/>
  </cols>
  <sheetData>
    <row r="1" spans="2:10" ht="17.25" customHeight="1">
      <c r="B1" s="391"/>
      <c r="C1" s="391"/>
      <c r="D1" s="391"/>
      <c r="E1" s="392" t="s">
        <v>93</v>
      </c>
      <c r="H1" s="394"/>
    </row>
    <row r="2" spans="2:10" ht="16.5" customHeight="1">
      <c r="B2" s="391"/>
      <c r="C2" s="391"/>
      <c r="D2" s="391"/>
      <c r="E2" s="392" t="s">
        <v>1084</v>
      </c>
      <c r="H2" s="394"/>
    </row>
    <row r="3" spans="2:10" ht="9.75" customHeight="1">
      <c r="B3" s="391"/>
      <c r="C3" s="391"/>
      <c r="D3" s="391"/>
      <c r="E3" s="395"/>
    </row>
    <row r="4" spans="2:10" s="325" customFormat="1" ht="49.5" customHeight="1">
      <c r="B4" s="692" t="s">
        <v>1085</v>
      </c>
      <c r="C4" s="693"/>
      <c r="D4" s="693"/>
      <c r="E4" s="693"/>
    </row>
    <row r="5" spans="2:10" s="325" customFormat="1" ht="30" customHeight="1" thickBot="1">
      <c r="B5" s="396"/>
      <c r="C5" s="396"/>
      <c r="D5" s="396"/>
      <c r="E5" s="396" t="s">
        <v>85</v>
      </c>
    </row>
    <row r="6" spans="2:10" s="325" customFormat="1" ht="24" customHeight="1">
      <c r="B6" s="694" t="s">
        <v>24</v>
      </c>
      <c r="C6" s="695"/>
      <c r="D6" s="696" t="s">
        <v>1086</v>
      </c>
      <c r="E6" s="698" t="s">
        <v>84</v>
      </c>
    </row>
    <row r="7" spans="2:10" s="325" customFormat="1" ht="21.75" customHeight="1">
      <c r="B7" s="397" t="s">
        <v>20</v>
      </c>
      <c r="C7" s="118" t="s">
        <v>23</v>
      </c>
      <c r="D7" s="697"/>
      <c r="E7" s="699"/>
    </row>
    <row r="8" spans="2:10" s="325" customFormat="1" ht="18.75" customHeight="1">
      <c r="B8" s="398"/>
      <c r="C8" s="385"/>
      <c r="D8" s="389" t="s">
        <v>1</v>
      </c>
      <c r="E8" s="435">
        <f>E9+E17+E20</f>
        <v>53680.4</v>
      </c>
      <c r="G8" s="399"/>
    </row>
    <row r="9" spans="2:10" s="325" customFormat="1" ht="35.25" customHeight="1">
      <c r="B9" s="398"/>
      <c r="C9" s="385"/>
      <c r="D9" s="390" t="s">
        <v>1087</v>
      </c>
      <c r="E9" s="435">
        <f>E10+E15</f>
        <v>42080.4</v>
      </c>
    </row>
    <row r="10" spans="2:10" s="325" customFormat="1" ht="26.25" customHeight="1">
      <c r="B10" s="687" t="s">
        <v>1088</v>
      </c>
      <c r="C10" s="690" t="s">
        <v>341</v>
      </c>
      <c r="D10" s="691"/>
      <c r="E10" s="435">
        <f>E11+E12+E13+E14</f>
        <v>41314.400000000001</v>
      </c>
    </row>
    <row r="11" spans="2:10" s="325" customFormat="1" ht="49.5" customHeight="1">
      <c r="B11" s="687"/>
      <c r="C11" s="400" t="s">
        <v>1089</v>
      </c>
      <c r="D11" s="387" t="s">
        <v>536</v>
      </c>
      <c r="E11" s="436">
        <v>37674.400000000001</v>
      </c>
    </row>
    <row r="12" spans="2:10" s="325" customFormat="1" ht="51.75" customHeight="1">
      <c r="B12" s="687"/>
      <c r="C12" s="400" t="s">
        <v>1090</v>
      </c>
      <c r="D12" s="387" t="s">
        <v>1091</v>
      </c>
      <c r="E12" s="436">
        <v>450</v>
      </c>
    </row>
    <row r="13" spans="2:10" s="325" customFormat="1" ht="49.5" customHeight="1">
      <c r="B13" s="687"/>
      <c r="C13" s="400" t="s">
        <v>1092</v>
      </c>
      <c r="D13" s="401" t="s">
        <v>1093</v>
      </c>
      <c r="E13" s="436">
        <v>1750</v>
      </c>
    </row>
    <row r="14" spans="2:10" s="325" customFormat="1" ht="36.75" customHeight="1">
      <c r="B14" s="402"/>
      <c r="C14" s="400" t="s">
        <v>1094</v>
      </c>
      <c r="D14" s="387" t="s">
        <v>1095</v>
      </c>
      <c r="E14" s="436">
        <v>1440</v>
      </c>
    </row>
    <row r="15" spans="2:10" s="325" customFormat="1" ht="45.75" customHeight="1">
      <c r="B15" s="687" t="s">
        <v>1096</v>
      </c>
      <c r="C15" s="608" t="s">
        <v>548</v>
      </c>
      <c r="D15" s="610"/>
      <c r="E15" s="435">
        <f>E16</f>
        <v>766</v>
      </c>
    </row>
    <row r="16" spans="2:10" s="325" customFormat="1" ht="33.75" customHeight="1">
      <c r="B16" s="687"/>
      <c r="C16" s="403" t="s">
        <v>7</v>
      </c>
      <c r="D16" s="404" t="s">
        <v>1097</v>
      </c>
      <c r="E16" s="436">
        <v>766</v>
      </c>
      <c r="J16" s="405"/>
    </row>
    <row r="17" spans="2:5" s="325" customFormat="1" ht="23.25" customHeight="1">
      <c r="B17" s="406"/>
      <c r="C17" s="407"/>
      <c r="D17" s="102" t="s">
        <v>1098</v>
      </c>
      <c r="E17" s="435">
        <f>E18</f>
        <v>2000</v>
      </c>
    </row>
    <row r="18" spans="2:5" s="325" customFormat="1" ht="36" customHeight="1">
      <c r="B18" s="687" t="s">
        <v>1099</v>
      </c>
      <c r="C18" s="608" t="s">
        <v>1100</v>
      </c>
      <c r="D18" s="610"/>
      <c r="E18" s="437">
        <f>E19</f>
        <v>2000</v>
      </c>
    </row>
    <row r="19" spans="2:5" s="325" customFormat="1" ht="27.75" customHeight="1">
      <c r="B19" s="687"/>
      <c r="C19" s="400" t="s">
        <v>11</v>
      </c>
      <c r="D19" s="387" t="s">
        <v>1101</v>
      </c>
      <c r="E19" s="437">
        <v>2000</v>
      </c>
    </row>
    <row r="20" spans="2:5" s="325" customFormat="1" ht="34.5" customHeight="1">
      <c r="B20" s="408"/>
      <c r="C20" s="409"/>
      <c r="D20" s="410" t="s">
        <v>1102</v>
      </c>
      <c r="E20" s="438">
        <f>E21</f>
        <v>9600</v>
      </c>
    </row>
    <row r="21" spans="2:5" s="325" customFormat="1" ht="27.75" customHeight="1">
      <c r="B21" s="688">
        <v>1115</v>
      </c>
      <c r="C21" s="690" t="s">
        <v>277</v>
      </c>
      <c r="D21" s="691"/>
      <c r="E21" s="437">
        <f>E22</f>
        <v>9600</v>
      </c>
    </row>
    <row r="22" spans="2:5" s="325" customFormat="1" ht="33" customHeight="1" thickBot="1">
      <c r="B22" s="689"/>
      <c r="C22" s="411" t="s">
        <v>5</v>
      </c>
      <c r="D22" s="412" t="s">
        <v>1103</v>
      </c>
      <c r="E22" s="439">
        <v>9600</v>
      </c>
    </row>
    <row r="23" spans="2:5" s="325" customFormat="1" ht="20.25" hidden="1" customHeight="1">
      <c r="B23" s="413"/>
      <c r="C23" s="413"/>
      <c r="D23" s="414" t="s">
        <v>373</v>
      </c>
      <c r="E23" s="415">
        <f>E24</f>
        <v>0</v>
      </c>
    </row>
    <row r="24" spans="2:5" s="325" customFormat="1" ht="24.75" hidden="1" customHeight="1">
      <c r="B24" s="416" t="s">
        <v>1104</v>
      </c>
      <c r="C24" s="416" t="s">
        <v>1105</v>
      </c>
      <c r="D24" s="417" t="s">
        <v>1106</v>
      </c>
      <c r="E24" s="416"/>
    </row>
    <row r="25" spans="2:5" s="325" customFormat="1">
      <c r="E25" s="418"/>
    </row>
    <row r="26" spans="2:5" s="325" customFormat="1">
      <c r="E26" s="418"/>
    </row>
    <row r="27" spans="2:5" s="325" customFormat="1">
      <c r="E27" s="418"/>
    </row>
    <row r="28" spans="2:5" s="325" customFormat="1">
      <c r="E28" s="418"/>
    </row>
    <row r="29" spans="2:5" s="325" customFormat="1">
      <c r="E29" s="418"/>
    </row>
    <row r="30" spans="2:5" s="325" customFormat="1">
      <c r="E30" s="418"/>
    </row>
    <row r="31" spans="2:5" s="325" customFormat="1">
      <c r="E31" s="418"/>
    </row>
    <row r="94" spans="7:8">
      <c r="G94" s="419"/>
      <c r="H94" s="419">
        <v>157980.1</v>
      </c>
    </row>
    <row r="96" spans="7:8">
      <c r="G96" s="419"/>
      <c r="H96" s="419">
        <v>46535.1</v>
      </c>
    </row>
    <row r="104" spans="7:8">
      <c r="G104" s="419"/>
      <c r="H104" s="419">
        <v>97677.2</v>
      </c>
    </row>
    <row r="106" spans="7:8">
      <c r="G106" s="419"/>
      <c r="H106" s="419">
        <v>33563.599999999999</v>
      </c>
    </row>
    <row r="108" spans="7:8">
      <c r="G108" s="419"/>
      <c r="H108" s="419">
        <v>58966.5</v>
      </c>
    </row>
    <row r="329" spans="7:8">
      <c r="G329" s="419"/>
      <c r="H329" s="419">
        <v>590176.5</v>
      </c>
    </row>
    <row r="369" spans="7:8">
      <c r="G369" s="419"/>
      <c r="H369" s="419">
        <v>1439533.1</v>
      </c>
    </row>
    <row r="371" spans="7:8">
      <c r="G371" s="419"/>
      <c r="H371" s="419">
        <v>349292.4</v>
      </c>
    </row>
  </sheetData>
  <mergeCells count="12">
    <mergeCell ref="B4:E4"/>
    <mergeCell ref="B6:C6"/>
    <mergeCell ref="D6:D7"/>
    <mergeCell ref="E6:E7"/>
    <mergeCell ref="B10:B13"/>
    <mergeCell ref="C10:D10"/>
    <mergeCell ref="B15:B16"/>
    <mergeCell ref="C15:D15"/>
    <mergeCell ref="B18:B19"/>
    <mergeCell ref="C18:D18"/>
    <mergeCell ref="B21:B22"/>
    <mergeCell ref="C21:D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70" zoomScaleNormal="70" workbookViewId="0">
      <selection activeCell="B3" sqref="B3:G3"/>
    </sheetView>
  </sheetViews>
  <sheetFormatPr defaultRowHeight="15"/>
  <cols>
    <col min="1" max="1" width="3.42578125" customWidth="1"/>
    <col min="2" max="3" width="9" customWidth="1"/>
    <col min="4" max="4" width="50.5703125" customWidth="1"/>
    <col min="5" max="5" width="28.28515625" style="2" customWidth="1"/>
    <col min="6" max="6" width="53.85546875" customWidth="1"/>
    <col min="7" max="7" width="21.140625" customWidth="1"/>
    <col min="8" max="8" width="19.28515625" customWidth="1"/>
  </cols>
  <sheetData>
    <row r="1" spans="1:8" s="2" customFormat="1">
      <c r="B1" s="4"/>
      <c r="C1" s="4"/>
      <c r="D1" s="4"/>
      <c r="E1" s="4"/>
      <c r="F1" s="4"/>
      <c r="G1" s="50" t="s">
        <v>83</v>
      </c>
    </row>
    <row r="2" spans="1:8" s="2" customFormat="1">
      <c r="B2" s="4"/>
      <c r="C2" s="4"/>
      <c r="D2" s="4"/>
      <c r="E2" s="4"/>
      <c r="F2" s="4"/>
      <c r="G2" s="50"/>
    </row>
    <row r="3" spans="1:8" s="2" customFormat="1" ht="27.75" customHeight="1">
      <c r="B3" s="700" t="s">
        <v>76</v>
      </c>
      <c r="C3" s="700"/>
      <c r="D3" s="700"/>
      <c r="E3" s="700"/>
      <c r="F3" s="700"/>
      <c r="G3" s="700"/>
    </row>
    <row r="4" spans="1:8" s="2" customFormat="1">
      <c r="B4" s="4"/>
      <c r="C4" s="4"/>
      <c r="D4" s="4"/>
      <c r="E4" s="4"/>
      <c r="F4" s="4"/>
      <c r="G4" s="4"/>
    </row>
    <row r="5" spans="1:8" s="2" customFormat="1">
      <c r="B5" s="484" t="s">
        <v>24</v>
      </c>
      <c r="C5" s="484"/>
      <c r="D5" s="701" t="s">
        <v>79</v>
      </c>
      <c r="E5" s="482" t="s">
        <v>77</v>
      </c>
      <c r="F5" s="701" t="s">
        <v>56</v>
      </c>
      <c r="G5" s="482" t="s">
        <v>78</v>
      </c>
    </row>
    <row r="6" spans="1:8" s="2" customFormat="1" ht="25.5" customHeight="1">
      <c r="B6" s="45" t="s">
        <v>20</v>
      </c>
      <c r="C6" s="45" t="s">
        <v>23</v>
      </c>
      <c r="D6" s="702"/>
      <c r="E6" s="703"/>
      <c r="F6" s="702"/>
      <c r="G6" s="703"/>
      <c r="H6" s="46"/>
    </row>
    <row r="7" spans="1:8" s="2" customFormat="1">
      <c r="B7" s="5">
        <v>1046</v>
      </c>
      <c r="C7" s="60"/>
      <c r="D7" s="58" t="s">
        <v>80</v>
      </c>
      <c r="E7" s="60"/>
      <c r="F7" s="6"/>
      <c r="G7" s="66" t="s">
        <v>75</v>
      </c>
    </row>
    <row r="8" spans="1:8" s="2" customFormat="1" ht="16.5" customHeight="1">
      <c r="B8" s="51"/>
      <c r="C8" s="61">
        <v>11001</v>
      </c>
      <c r="D8" s="53" t="s">
        <v>57</v>
      </c>
      <c r="E8" s="67" t="s">
        <v>52</v>
      </c>
      <c r="F8" s="52"/>
      <c r="G8" s="43" t="s">
        <v>75</v>
      </c>
    </row>
    <row r="9" spans="1:8" s="2" customFormat="1" ht="54">
      <c r="B9" s="51"/>
      <c r="C9" s="61"/>
      <c r="D9" s="56" t="s">
        <v>58</v>
      </c>
      <c r="E9" s="68"/>
      <c r="F9" s="53" t="s">
        <v>59</v>
      </c>
      <c r="G9" s="43" t="s">
        <v>75</v>
      </c>
    </row>
    <row r="10" spans="1:8" s="2" customFormat="1" ht="27">
      <c r="B10" s="51"/>
      <c r="C10" s="61"/>
      <c r="D10" s="56" t="s">
        <v>60</v>
      </c>
      <c r="E10" s="68"/>
      <c r="F10" s="53" t="s">
        <v>61</v>
      </c>
      <c r="G10" s="43" t="s">
        <v>75</v>
      </c>
    </row>
    <row r="11" spans="1:8" s="2" customFormat="1" ht="32.25" customHeight="1">
      <c r="B11" s="54"/>
      <c r="C11" s="62"/>
      <c r="D11" s="59" t="s">
        <v>62</v>
      </c>
      <c r="E11" s="69"/>
      <c r="F11" s="55" t="s">
        <v>63</v>
      </c>
      <c r="G11" s="44" t="s">
        <v>75</v>
      </c>
    </row>
    <row r="12" spans="1:8" s="2" customFormat="1">
      <c r="B12" s="5">
        <v>1146</v>
      </c>
      <c r="C12" s="60"/>
      <c r="D12" s="58" t="s">
        <v>81</v>
      </c>
      <c r="E12" s="60"/>
      <c r="F12" s="6"/>
      <c r="G12" s="66" t="s">
        <v>75</v>
      </c>
    </row>
    <row r="13" spans="1:8" s="2" customFormat="1" ht="27">
      <c r="B13" s="7"/>
      <c r="C13" s="51" t="s">
        <v>53</v>
      </c>
      <c r="D13" s="63" t="s">
        <v>64</v>
      </c>
      <c r="E13" s="70" t="s">
        <v>82</v>
      </c>
      <c r="F13" s="64"/>
      <c r="G13" s="42" t="s">
        <v>75</v>
      </c>
    </row>
    <row r="14" spans="1:8" s="2" customFormat="1" ht="27">
      <c r="B14" s="7"/>
      <c r="C14" s="51"/>
      <c r="D14" s="65"/>
      <c r="E14" s="68"/>
      <c r="F14" s="53" t="s">
        <v>65</v>
      </c>
      <c r="G14" s="43" t="s">
        <v>75</v>
      </c>
    </row>
    <row r="15" spans="1:8" ht="27">
      <c r="B15" s="7"/>
      <c r="C15" s="51"/>
      <c r="D15" s="65"/>
      <c r="E15" s="68"/>
      <c r="F15" s="53" t="s">
        <v>66</v>
      </c>
      <c r="G15" s="43" t="s">
        <v>75</v>
      </c>
    </row>
    <row r="16" spans="1:8" ht="27">
      <c r="A16" s="47"/>
      <c r="B16" s="7"/>
      <c r="C16" s="51"/>
      <c r="D16" s="65"/>
      <c r="E16" s="68"/>
      <c r="F16" s="53" t="s">
        <v>67</v>
      </c>
      <c r="G16" s="43" t="s">
        <v>75</v>
      </c>
      <c r="H16" s="49"/>
    </row>
    <row r="17" spans="1:8" s="2" customFormat="1" ht="27">
      <c r="A17" s="48"/>
      <c r="B17" s="7"/>
      <c r="C17" s="51"/>
      <c r="D17" s="65"/>
      <c r="E17" s="68"/>
      <c r="F17" s="57" t="s">
        <v>68</v>
      </c>
      <c r="G17" s="43" t="s">
        <v>75</v>
      </c>
      <c r="H17" s="49"/>
    </row>
    <row r="18" spans="1:8" s="2" customFormat="1" ht="27">
      <c r="A18" s="48"/>
      <c r="B18" s="7"/>
      <c r="C18" s="51"/>
      <c r="D18" s="65"/>
      <c r="E18" s="68"/>
      <c r="F18" s="57" t="s">
        <v>69</v>
      </c>
      <c r="G18" s="43" t="s">
        <v>75</v>
      </c>
      <c r="H18" s="49"/>
    </row>
    <row r="19" spans="1:8" s="2" customFormat="1" ht="27">
      <c r="A19" s="48"/>
      <c r="B19" s="7"/>
      <c r="C19" s="51"/>
      <c r="D19" s="65"/>
      <c r="E19" s="68"/>
      <c r="F19" s="57" t="s">
        <v>70</v>
      </c>
      <c r="G19" s="43" t="s">
        <v>75</v>
      </c>
      <c r="H19" s="49"/>
    </row>
    <row r="20" spans="1:8" s="2" customFormat="1" ht="29.25" customHeight="1">
      <c r="A20" s="48"/>
      <c r="B20" s="7"/>
      <c r="C20" s="51"/>
      <c r="D20" s="65"/>
      <c r="E20" s="68"/>
      <c r="F20" s="57" t="s">
        <v>71</v>
      </c>
      <c r="G20" s="43" t="s">
        <v>75</v>
      </c>
      <c r="H20" s="49"/>
    </row>
    <row r="21" spans="1:8" s="2" customFormat="1" ht="27">
      <c r="A21" s="48"/>
      <c r="B21" s="7"/>
      <c r="C21" s="51"/>
      <c r="D21" s="65"/>
      <c r="E21" s="68"/>
      <c r="F21" s="57" t="s">
        <v>72</v>
      </c>
      <c r="G21" s="43" t="s">
        <v>75</v>
      </c>
      <c r="H21" s="49"/>
    </row>
    <row r="22" spans="1:8" s="2" customFormat="1" ht="27">
      <c r="A22" s="48"/>
      <c r="B22" s="7"/>
      <c r="C22" s="51"/>
      <c r="D22" s="65"/>
      <c r="E22" s="68"/>
      <c r="F22" s="57" t="s">
        <v>73</v>
      </c>
      <c r="G22" s="43" t="s">
        <v>75</v>
      </c>
      <c r="H22" s="49"/>
    </row>
    <row r="23" spans="1:8" s="2" customFormat="1">
      <c r="A23" s="48"/>
      <c r="B23" s="54"/>
      <c r="C23" s="62"/>
      <c r="D23" s="59"/>
      <c r="E23" s="69"/>
      <c r="F23" s="55" t="s">
        <v>74</v>
      </c>
      <c r="G23" s="44" t="s">
        <v>75</v>
      </c>
      <c r="H23" s="49"/>
    </row>
  </sheetData>
  <mergeCells count="6">
    <mergeCell ref="B3:G3"/>
    <mergeCell ref="B5:C5"/>
    <mergeCell ref="D5:D6"/>
    <mergeCell ref="F5:F6"/>
    <mergeCell ref="G5:G6"/>
    <mergeCell ref="E5:E6"/>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Հավելված NEW1 Տնտեսագիտական (1)</vt:lpstr>
      <vt:lpstr>Հավելված5աղ7</vt:lpstr>
      <vt:lpstr>Հավելված 5 աղ 7.1</vt:lpstr>
      <vt:lpstr>Հավելված 5 աղ 7.2</vt:lpstr>
      <vt:lpstr>Հավելված 5 աղ 7.3</vt:lpstr>
      <vt:lpstr>Հավելված NEW-6</vt:lpstr>
      <vt:lpstr>'Հավելված 5 աղ 7.1'!Print_Area</vt:lpstr>
      <vt:lpstr>'Հավելված NEW1 Տնտեսագիտական (1)'!Print_Area</vt:lpstr>
      <vt:lpstr>Հավելված5աղ7!Print_Area</vt:lpstr>
      <vt:lpstr>'Հավելված 5 աղ 7.2'!Print_Titles</vt:lpstr>
      <vt:lpstr>Հավելված5աղ7!Print_Titles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2021-12-27T06:05:15Z</dcterms:modified>
</cp:coreProperties>
</file>