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Capital_Grant\MTEF2022-2024\2022-2024-01.07.2021\ampop 05.07\"/>
    </mc:Choice>
  </mc:AlternateContent>
  <bookViews>
    <workbookView xWindow="0" yWindow="0" windowWidth="28800" windowHeight="11565" tabRatio="807"/>
  </bookViews>
  <sheets>
    <sheet name="Հավելված N 1, աղ. N 5" sheetId="10" r:id="rId1"/>
  </sheets>
  <definedNames>
    <definedName name="_xlnm.Print_Area" localSheetId="0">'Հավելված N 1, աղ. N 5'!$A$2:$F$93</definedName>
    <definedName name="_xlnm.Print_Titles" localSheetId="0">'Հավելված N 1, աղ. N 5'!$7:$8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5'!$A$2:$F$46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5'!$A$2:$F$46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5'!$A$2:$F$46</definedName>
    <definedName name="Z_6E1D33A1_9AEB_4C8B_97E5_3DA8F987F057_.wvu.Rows" localSheetId="0" hidden="1">'Հավելված N 1, աղ. N 5'!$2:$4</definedName>
    <definedName name="Z_7F2E6424_D063_4EBF_A186_A35F70A8524B_.wvu.PrintArea" localSheetId="0" hidden="1">'Հավելված N 1, աղ. N 5'!$A$2:$F$46</definedName>
    <definedName name="Z_7F2E6424_D063_4EBF_A186_A35F70A8524B_.wvu.Rows" localSheetId="0" hidden="1">'Հավելված N 1, աղ. N 5'!$2:$4</definedName>
    <definedName name="Z_DE3A1748_A9E6_4267_90C4_BD50F66A61E4_.wvu.PrintArea" localSheetId="0" hidden="1">'Հավելված N 1, աղ. N 5'!$A$2:$F$46</definedName>
    <definedName name="Z_DE3A1748_A9E6_4267_90C4_BD50F66A61E4_.wvu.Rows" localSheetId="0" hidden="1">'Հավելված N 1, աղ. N 5'!$2:$4</definedName>
  </definedNames>
  <calcPr calcId="162913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F9" i="10" l="1"/>
  <c r="E9" i="10"/>
  <c r="F90" i="10" l="1"/>
  <c r="E90" i="10"/>
  <c r="F85" i="10"/>
  <c r="E85" i="10"/>
  <c r="E84" i="10" s="1"/>
  <c r="D88" i="10"/>
  <c r="D87" i="10"/>
  <c r="F59" i="10"/>
  <c r="E59" i="10"/>
  <c r="D64" i="10"/>
  <c r="D85" i="10" l="1"/>
  <c r="F84" i="10"/>
  <c r="D84" i="10" s="1"/>
  <c r="F35" i="10" l="1"/>
  <c r="E35" i="10"/>
  <c r="D37" i="10"/>
  <c r="F26" i="10"/>
  <c r="E26" i="10"/>
  <c r="D28" i="10"/>
  <c r="D35" i="10" l="1"/>
  <c r="D97" i="10"/>
  <c r="F95" i="10"/>
  <c r="F94" i="10" s="1"/>
  <c r="E95" i="10"/>
  <c r="E94" i="10" s="1"/>
  <c r="F77" i="10"/>
  <c r="E77" i="10"/>
  <c r="D79" i="10"/>
  <c r="D80" i="10"/>
  <c r="F70" i="10"/>
  <c r="E70" i="10"/>
  <c r="D75" i="10"/>
  <c r="D77" i="10" l="1"/>
  <c r="D95" i="10"/>
  <c r="D94" i="10"/>
  <c r="D69" i="10" l="1"/>
  <c r="F67" i="10"/>
  <c r="E67" i="10"/>
  <c r="D67" i="10" l="1"/>
  <c r="D57" i="10" l="1"/>
  <c r="F55" i="10"/>
  <c r="F54" i="10" s="1"/>
  <c r="E55" i="10"/>
  <c r="E54" i="10" s="1"/>
  <c r="D54" i="10" l="1"/>
  <c r="D55" i="10"/>
  <c r="F45" i="10" l="1"/>
  <c r="E45" i="10"/>
  <c r="D47" i="10"/>
  <c r="F11" i="10" l="1"/>
  <c r="E11" i="10"/>
  <c r="D14" i="10"/>
  <c r="F30" i="10" l="1"/>
  <c r="E30" i="10"/>
  <c r="D30" i="10" l="1"/>
  <c r="D13" i="10"/>
  <c r="D24" i="10" l="1"/>
  <c r="F19" i="10" l="1"/>
  <c r="E19" i="10"/>
  <c r="D21" i="10"/>
  <c r="D66" i="10" l="1"/>
  <c r="D65" i="10"/>
  <c r="D63" i="10"/>
  <c r="F38" i="10" l="1"/>
  <c r="E38" i="10"/>
  <c r="D18" i="10" l="1"/>
  <c r="D17" i="10"/>
  <c r="F15" i="10"/>
  <c r="F10" i="10" s="1"/>
  <c r="E15" i="10"/>
  <c r="D11" i="10" s="1"/>
  <c r="E10" i="10" l="1"/>
  <c r="D15" i="10"/>
  <c r="F81" i="10"/>
  <c r="F76" i="10" s="1"/>
  <c r="E81" i="10"/>
  <c r="E76" i="10" s="1"/>
  <c r="D83" i="10"/>
  <c r="D81" i="10" l="1"/>
  <c r="D76" i="10"/>
  <c r="D74" i="10" l="1"/>
  <c r="F50" i="10"/>
  <c r="E50" i="10"/>
  <c r="D52" i="10"/>
  <c r="F89" i="10" l="1"/>
  <c r="E89" i="10"/>
  <c r="D93" i="10"/>
  <c r="D40" i="10"/>
  <c r="D41" i="10"/>
  <c r="D42" i="10"/>
  <c r="D43" i="10"/>
  <c r="E58" i="10"/>
  <c r="F49" i="10"/>
  <c r="D29" i="10"/>
  <c r="D34" i="10"/>
  <c r="D33" i="10"/>
  <c r="D32" i="10"/>
  <c r="F58" i="10"/>
  <c r="D92" i="10"/>
  <c r="D73" i="10"/>
  <c r="D72" i="10"/>
  <c r="D62" i="10"/>
  <c r="D61" i="10"/>
  <c r="D53" i="10"/>
  <c r="D44" i="10"/>
  <c r="D48" i="10"/>
  <c r="D25" i="10"/>
  <c r="D23" i="10"/>
  <c r="D22" i="10"/>
  <c r="D6" i="10" l="1"/>
  <c r="D90" i="10"/>
  <c r="D50" i="10"/>
  <c r="D38" i="10"/>
  <c r="D45" i="10"/>
  <c r="D26" i="10"/>
  <c r="D59" i="10"/>
  <c r="E49" i="10"/>
  <c r="D89" i="10"/>
  <c r="D70" i="10"/>
  <c r="D19" i="10"/>
  <c r="D49" i="10" l="1"/>
  <c r="D58" i="10"/>
  <c r="D10" i="10"/>
  <c r="D9" i="10" l="1"/>
</calcChain>
</file>

<file path=xl/sharedStrings.xml><?xml version="1.0" encoding="utf-8"?>
<sst xmlns="http://schemas.openxmlformats.org/spreadsheetml/2006/main" count="154" uniqueCount="126">
  <si>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</si>
  <si>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</si>
  <si>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</si>
  <si>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</si>
  <si>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</si>
  <si>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</si>
  <si>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</si>
  <si>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</si>
  <si>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</si>
  <si>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</si>
  <si>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</si>
  <si>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</si>
  <si>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</si>
  <si>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</si>
  <si>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</si>
  <si>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</si>
  <si>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</si>
  <si>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</si>
  <si>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</si>
  <si>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32006</t>
  </si>
  <si>
    <t>32007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</si>
  <si>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</si>
  <si>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</si>
  <si>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</si>
  <si>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</si>
  <si>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</si>
  <si>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</si>
  <si>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</si>
  <si>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</si>
  <si>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</si>
  <si>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</si>
  <si>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</si>
  <si>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</si>
  <si>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</si>
  <si>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</si>
  <si>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</si>
  <si>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</si>
  <si>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</si>
  <si>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</si>
  <si>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</si>
  <si>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ԱՄՆ կառավարության աջակցությամբ իրականացվող «Հազարամյակի մարտահրավեր»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</si>
  <si>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</si>
  <si>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</si>
  <si>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</si>
  <si>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</si>
  <si>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</si>
  <si>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</si>
  <si>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11007</t>
  </si>
  <si>
    <t>11008</t>
  </si>
  <si>
    <t>11009</t>
  </si>
  <si>
    <t>11011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</si>
  <si>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</si>
  <si>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</si>
  <si>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1053</t>
  </si>
  <si>
    <t>Առողջապահության համակարգի արդիականացման և արդյունավետության բարձրացման ծրագիր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</si>
  <si>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</si>
  <si>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</si>
  <si>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</si>
  <si>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</si>
  <si>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</si>
  <si>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</si>
  <si>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</si>
  <si>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1019</t>
  </si>
  <si>
    <t>Ջրամատակարարման և ջրահեռացման բարելավում</t>
  </si>
  <si>
    <t>հազար դրամ</t>
  </si>
  <si>
    <t>Սոցիալական ներդրումների և տեղական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</si>
  <si>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</si>
  <si>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</si>
  <si>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</si>
  <si>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</si>
  <si>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</si>
  <si>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</si>
  <si>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</si>
  <si>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</si>
  <si>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</si>
  <si>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</si>
  <si>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</si>
  <si>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 xml:space="preserve">Դրամաշնոր-
հային
միջոցներ </t>
  </si>
  <si>
    <t>Աղյուսակ N 5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</si>
  <si>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</si>
  <si>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</si>
  <si>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</si>
  <si>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</si>
  <si>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 ՏԱՐԱԾՔԱՅԻՆ ԿԱՌԱՎԱՐՄԱՆ ԵՎ ԵՆԹԱԿԱՌՈՒՑՎԱԾՔՆԵՐԻ ՆԱԽԱՐԱՐՈՒԹՅՈՒՆ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</si>
  <si>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</si>
  <si>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</si>
  <si>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</si>
  <si>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</si>
  <si>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ՀՀ  ԿՐԹՈՒԹՅԱՆ, ԳԻՏՈՒԹՅԱՆ,  ՄՇԱԿՈՒՅԹԻ ԵՎ ՍՊՈՐՏԻ ՆԱԽԱՐԱՐՈՒԹՅՈՒՆ</t>
  </si>
  <si>
    <t>Ծրագիր</t>
  </si>
  <si>
    <t>Միջոցառում</t>
  </si>
  <si>
    <t>Վերակառուցման և զարգացման եվրոպական բանկի աջակցությամբ իրականացվող Գյումրու քաղաքային ճանապարհների տխնիկական համագործակցության 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</si>
  <si>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</si>
  <si>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Ոռոգման համակարգի առողջացում</t>
  </si>
  <si>
    <t>1004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</si>
  <si>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</si>
  <si>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1193</t>
  </si>
  <si>
    <t>Համընդհանուր ներառական կրթության համակարգի ներդրում</t>
  </si>
  <si>
    <t>Աջակցություն արդարադատության ոլորտում իրականացվող ծրագրերին</t>
  </si>
  <si>
    <t>այդ թվում`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</si>
  <si>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</si>
  <si>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 xml:space="preserve">ՀՀ  ԱՐԴԱՐԱԴԱՏՈՒԹՅԱՆ  ՆԱԽԱՐԱՐՈՒԹՅՈՒՆ_x000D_
</t>
  </si>
  <si>
    <t>1057</t>
  </si>
  <si>
    <t>Գյուղատնտեսության խթանման ծրագիր</t>
  </si>
  <si>
    <t>1022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</si>
  <si>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</si>
  <si>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ծրագիր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</si>
  <si>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ծրագրի շրջանակներում իրականացվող ներդրումներ</t>
  </si>
  <si>
    <t xml:space="preserve">Եվրասիական հիմնադրամի միջոցներից ֆինանսավորվող &lt;&lt;Առողջապահության առաջնային օղակում ոչ վարակիչ հիվանդությունների կանխարգելման եվ վերահսկողության  կատարելագործում&gt;&gt;  ծրագրի շրջանակներում սքրինինգների իրականացման համար տեխնիկական կարողությունների ընդլայնում    </t>
  </si>
  <si>
    <t>1192</t>
  </si>
  <si>
    <t>Համաշխարհային բանկի աջակցությամբ իրականացվող «Հայաստանում ԵՄ-ն ի նպաստ նորարարության» գիտության, տեխնոլոգիայի, ճարտարագիտության, մաթեմատիկայի ոլոտներում կրթության բարելավման  դրամաշնորհային փործնական ծրագրի շրջանակներում «Կրթության զարգացման և նորարարության ազգային կոնտրոնի»  զարգացում</t>
  </si>
  <si>
    <t>Համաշխարհային բանկի աջակցությամբ իրականացվող «Հայաստանում ԵՄ-ն ի նպաստ նորարարության» գիտության, տեխնոլոգիայի, ճարտարագիտության, մաթեմատիկայի ոլոտներում կրթության բարելավման  դրամաշնորհային փործնական ծրագրի շրջանակներում Տավուշի մարզում  տեխնիկական հագեցվածության բարելավում</t>
  </si>
  <si>
    <t>ՀՀ ՊԵՏԱԿԱՆ ԵԿԱՄՈՒՏՆԵՐԻ ԿՈՄԻՏԵ_x000D_
այդ թվում`</t>
  </si>
  <si>
    <t>1023</t>
  </si>
  <si>
    <t>Վերակառուցման և զարգացման եվրոպական բանկի աջակցությամբ իրականացվող «Մեղրիի սահմանային անցակետի ծրագիր» դրամաշնորհային ծրագրի շրջանակներում ՀՀ պետական եկամուտների կոմիտեի նոր շենքային պայմանների ապահովում</t>
  </si>
  <si>
    <t xml:space="preserve"> 
Հարկային և մաքսային ծառայություններ
</t>
  </si>
  <si>
    <t>ՕՏԱՐԵՐԿՐՅԱ ՊԵՏՈՒԹՅՈՒՆՆԵՐԻ ԵՎ ՄԻՋԱԶԳԱՅԻՆ ԿԱԶՄԱԿԵՐՊՈՒԹՅՈՒՆՆԵՐԻ  ԱՋԱԿՑՈՒԹՅԱՄԲ ԻՐԱԿԱՆԱՑՎՈՂ ԴՐԱՄԱՇՆՈՐՀԱՅԻՆ ԾՐԱԳՐԵՐԻ ԵՎ ՄԻՋՈՑԱՌՈՒՄՆԵՐԻ 2022 ԹՎԱԿԱՆԻ ԾԱԽՍԵՐԻ ՎԵՐԱԲԵՐՅԱԼ</t>
  </si>
  <si>
    <t xml:space="preserve">Եվրոպական ներդրումային բանկի աջակցությամբ իրականացվող Մ6
Վանաձոր-Ալավերդի-Վրաստանի սահման միջպետական նշանակության
ճանապարհի անվտանգության բարելավման դրամաշնորհային ծրագիր </t>
  </si>
  <si>
    <t>1073</t>
  </si>
  <si>
    <t>Ընդերքի ուսումնասիրության, օգտագործման և պահպանման ծառայություններ</t>
  </si>
  <si>
    <t>Հայաստանի հանքարդյունաբերության ոլորտի քաղաքականության դրամաշնորհի II ծրագիր</t>
  </si>
  <si>
    <t xml:space="preserve">
11002</t>
  </si>
  <si>
    <t>Հանրային ֆինանսների կառավարման բնագավառում պետական քաղաքականության մշակում, ծրագրերի համակարգում և մոնիտորինգ</t>
  </si>
  <si>
    <t xml:space="preserve">ՀՀ ՖԻՆԱՆՍՆԵՐԻ ՆԱԽԱՐԱՐՈՒԹՅՈՒՆ_x000D_
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</si>
  <si>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</si>
  <si>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Ռուսաստանի Դաշնության կողմից Հայաստանի Հանրապետությանն անհատույց ֆինանսական օգնության դրամաշնորհային ծրագիր շրջանակներում ԿՖԿՏՀ ներդրում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</si>
</sst>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_);_(@_)"/>
    <numFmt numFmtId="165" formatCode="_ * #,##0.00_)\ _ _ ;_ * \(#,##0.00\)\ _ _ ;_ * &quot;-&quot;??_)\ _ _ ;_ @_ "/>
    <numFmt numFmtId="166" formatCode="_ * #,##0.00_)\ _ _ ;_ * \(#,##0.00\)\ _ _ ;_ * &quot;-&quot;??_)\ _ _ ;_ @_ "/>
    <numFmt numFmtId="167" formatCode="_-* #,##0.00_р_._-;\-* #,##0.00_р_._-;_-* &quot;-&quot;??_р_._-;_-@_-"/>
    <numFmt numFmtId="168" formatCode="##,##0.0;\(##,##0.0\);\-"/>
  </numFmts>
  <fonts count="44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b/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2"/>
      <color theme="1"/>
      <name val="Times Armenian"/>
      <family val="2"/>
    </font>
    <font>
      <b/>
      <sz val="18"/>
      <color theme="3"/>
      <name val="Cambria"/>
      <family val="2"/>
      <scheme val="major"/>
    </font>
    <font>
      <sz val="14"/>
      <name val="GHEA Grapalat"/>
      <family val="3"/>
    </font>
    <font>
      <b/>
      <i/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1" fillId="0" borderId="0"/>
    <xf numFmtId="165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4" fillId="0" borderId="0"/>
    <xf numFmtId="0" fontId="34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0" fillId="5" borderId="0" applyNumberFormat="0" applyBorder="0" applyAlignment="0" applyProtection="0"/>
    <xf numFmtId="0" fontId="24" fillId="7" borderId="7" applyNumberFormat="0" applyAlignment="0" applyProtection="0"/>
    <xf numFmtId="0" fontId="26" fillId="8" borderId="10" applyNumberFormat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>
      <alignment horizontal="left" vertical="top" wrapText="1"/>
    </xf>
    <xf numFmtId="166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6" borderId="7" applyNumberFormat="0" applyAlignment="0" applyProtection="0"/>
    <xf numFmtId="0" fontId="25" fillId="0" borderId="9" applyNumberFormat="0" applyFill="0" applyAlignment="0" applyProtection="0"/>
    <xf numFmtId="0" fontId="10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1" fillId="0" borderId="0"/>
    <xf numFmtId="0" fontId="33" fillId="0" borderId="0"/>
    <xf numFmtId="0" fontId="34" fillId="0" borderId="0"/>
    <xf numFmtId="0" fontId="34" fillId="0" borderId="0"/>
    <xf numFmtId="0" fontId="38" fillId="0" borderId="0"/>
    <xf numFmtId="0" fontId="2" fillId="0" borderId="0"/>
    <xf numFmtId="0" fontId="32" fillId="0" borderId="0"/>
    <xf numFmtId="0" fontId="35" fillId="0" borderId="0"/>
    <xf numFmtId="0" fontId="1" fillId="0" borderId="0"/>
    <xf numFmtId="0" fontId="37" fillId="0" borderId="0">
      <alignment horizontal="left" vertical="top" wrapText="1"/>
    </xf>
    <xf numFmtId="0" fontId="40" fillId="0" borderId="0"/>
    <xf numFmtId="0" fontId="37" fillId="0" borderId="0">
      <alignment horizontal="left" vertical="top" wrapText="1"/>
    </xf>
    <xf numFmtId="0" fontId="34" fillId="0" borderId="0"/>
    <xf numFmtId="0" fontId="34" fillId="0" borderId="0"/>
    <xf numFmtId="0" fontId="33" fillId="9" borderId="11" applyNumberFormat="0" applyFont="0" applyAlignment="0" applyProtection="0"/>
    <xf numFmtId="0" fontId="23" fillId="7" borderId="8" applyNumberFormat="0" applyAlignment="0" applyProtection="0"/>
    <xf numFmtId="9" fontId="3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68" fontId="37" fillId="0" borderId="0" applyFill="0" applyBorder="0" applyProtection="0">
      <alignment horizontal="right" vertical="top"/>
    </xf>
    <xf numFmtId="0" fontId="39" fillId="0" borderId="0"/>
    <xf numFmtId="0" fontId="41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7" fillId="0" borderId="0" applyNumberFormat="0" applyFill="0" applyBorder="0" applyAlignment="0" applyProtection="0"/>
  </cellStyleXfs>
  <cellXfs count="62">
    <xf numFmtId="0" fontId="0" fillId="0" borderId="0" xfId="0"/>
    <xf numFmtId="164" fontId="8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49" fontId="8" fillId="0" borderId="1" xfId="13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164" fontId="15" fillId="3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3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42" fillId="0" borderId="0" xfId="0" applyNumberFormat="1" applyFont="1" applyFill="1" applyBorder="1" applyAlignment="1">
      <alignment horizontal="center"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_artabyuje" xfId="39"/>
    <cellStyle name="_artabyuje_3.Havelvacner_N1_12 23.01.2018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" builtinId="3"/>
    <cellStyle name="Comma 2" xfId="2"/>
    <cellStyle name="Comma 2 2" xfId="3"/>
    <cellStyle name="Comma 2 2 2" xfId="26"/>
    <cellStyle name="Comma 2 2 2 2" xfId="68"/>
    <cellStyle name="Comma 2 2 3" xfId="16"/>
    <cellStyle name="Comma 2 3" xfId="25"/>
    <cellStyle name="Comma 2 3 2" xfId="69"/>
    <cellStyle name="Comma 2 4" xfId="15"/>
    <cellStyle name="Comma 3" xfId="4"/>
    <cellStyle name="Comma 3 2" xfId="5"/>
    <cellStyle name="Comma 3 2 2" xfId="28"/>
    <cellStyle name="Comma 3 2 2 2" xfId="70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3 2" xfId="71"/>
    <cellStyle name="Comma 4 4" xfId="19"/>
    <cellStyle name="Comma 5" xfId="8"/>
    <cellStyle name="Comma 5 2" xfId="31"/>
    <cellStyle name="Comma 5 2 2" xfId="72"/>
    <cellStyle name="Comma 5 3" xfId="21"/>
    <cellStyle name="Comma 6" xfId="73"/>
    <cellStyle name="Comma 6 2" xfId="74"/>
    <cellStyle name="Comma 7" xfId="75"/>
    <cellStyle name="Comma 8" xfId="37"/>
    <cellStyle name="Comma 8 2" xfId="76"/>
    <cellStyle name="Comma 9" xfId="36"/>
    <cellStyle name="Explanatory Text 2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9"/>
    <cellStyle name="Neutral 2 2" xfId="86"/>
    <cellStyle name="Neutral 3" xfId="87"/>
    <cellStyle name="Neutral 4" xfId="85"/>
    <cellStyle name="Normal" xfId="0" builtinId="0"/>
    <cellStyle name="Normal 10" xfId="88"/>
    <cellStyle name="Normal 11" xfId="38"/>
    <cellStyle name="Normal 12" xfId="35"/>
    <cellStyle name="Normal 2" xfId="10"/>
    <cellStyle name="Normal 2 2" xfId="32"/>
    <cellStyle name="Normal 2 2 2" xfId="89"/>
    <cellStyle name="Normal 2 3" xfId="22"/>
    <cellStyle name="Normal 2 3 2" xfId="90"/>
    <cellStyle name="Normal 2_3.Havelvacner_N1_12 23.01.2018" xfId="91"/>
    <cellStyle name="Normal 3" xfId="11"/>
    <cellStyle name="Normal 3 2" xfId="92"/>
    <cellStyle name="Normal 3_HavelvacN2axjusakN3" xfId="93"/>
    <cellStyle name="Normal 4" xfId="12"/>
    <cellStyle name="Normal 4 2" xfId="33"/>
    <cellStyle name="Normal 4 2 2" xfId="94"/>
    <cellStyle name="Normal 4 3" xfId="23"/>
    <cellStyle name="Normal 4 3 2" xfId="95"/>
    <cellStyle name="Normal 5" xfId="96"/>
    <cellStyle name="Normal 5 2" xfId="97"/>
    <cellStyle name="Normal 6" xfId="98"/>
    <cellStyle name="Normal 7" xfId="99"/>
    <cellStyle name="Normal 8" xfId="100"/>
    <cellStyle name="Normal 9" xfId="101"/>
    <cellStyle name="Normal_Book2" xfId="13"/>
    <cellStyle name="Note 2" xfId="102"/>
    <cellStyle name="Output 2" xfId="103"/>
    <cellStyle name="Percent 2" xfId="14"/>
    <cellStyle name="Percent 2 2" xfId="34"/>
    <cellStyle name="Percent 2 2 2" xfId="104"/>
    <cellStyle name="Percent 2 3" xfId="24"/>
    <cellStyle name="RowLevel_1_N6+artabyuje" xfId="105"/>
    <cellStyle name="SN_241" xfId="106"/>
    <cellStyle name="Style 1" xfId="107"/>
    <cellStyle name="Title 2" xfId="108"/>
    <cellStyle name="Total 2" xfId="109"/>
    <cellStyle name="Warning Text 2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tabSelected="1" zoomScale="85" zoomScaleNormal="85" zoomScaleSheetLayoutView="89" workbookViewId="0">
      <selection activeCell="A5" sqref="A5:F5"/>
    </sheetView>
  </sheetViews>
  <sheetFormatPr defaultRowHeight="16.5"/>
  <cols>
    <col min="1" max="1" width="11" style="4" customWidth="1"/>
    <col min="2" max="2" width="14.42578125" style="4" customWidth="1"/>
    <col min="3" max="3" width="91" style="4" customWidth="1"/>
    <col min="4" max="4" width="17.85546875" style="4" customWidth="1"/>
    <col min="5" max="5" width="19.85546875" style="4" customWidth="1"/>
    <col min="6" max="6" width="17.5703125" style="4" customWidth="1"/>
    <col min="7" max="7" width="24.140625" style="4" customWidth="1"/>
    <col min="8" max="8" width="22.5703125" style="4" customWidth="1"/>
    <col min="9" max="9" width="20.140625" style="4" customWidth="1"/>
    <col min="10" max="10" width="18.140625" style="4" customWidth="1"/>
    <col min="11" max="11" width="16.28515625" style="4" customWidth="1"/>
    <col min="12" max="12" width="13.140625" style="4" customWidth="1"/>
    <col min="13" max="13" width="11.28515625" style="4" customWidth="1"/>
    <col min="14" max="16384" width="9.140625" style="4"/>
  </cols>
  <sheetData>
    <row r="2" spans="1:10" ht="23.25" customHeight="1">
      <c r="E2" s="53" t="s">
        <v>3</v>
      </c>
      <c r="F2" s="53"/>
    </row>
    <row r="3" spans="1:10" ht="21.75" customHeight="1">
      <c r="E3" s="53" t="s">
        <v>78</v>
      </c>
      <c r="F3" s="53"/>
    </row>
    <row r="4" spans="1:10" ht="25.5" customHeight="1"/>
    <row r="5" spans="1:10" s="1" customFormat="1" ht="48" customHeight="1">
      <c r="A5" s="54" t="s">
        <v>116</v>
      </c>
      <c r="B5" s="54"/>
      <c r="C5" s="54"/>
      <c r="D5" s="54"/>
      <c r="E5" s="54"/>
      <c r="F5" s="54"/>
    </row>
    <row r="6" spans="1:10" s="3" customFormat="1" ht="21.75" customHeight="1">
      <c r="A6" s="2"/>
      <c r="B6" s="2"/>
      <c r="C6" s="2"/>
      <c r="D6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6" s="55" t="s">
        <v>64</v>
      </c>
      <c r="F6" s="55"/>
    </row>
    <row r="7" spans="1:10" s="17" customFormat="1" ht="38.25" customHeight="1">
      <c r="A7" s="56" t="s">
        <v>5</v>
      </c>
      <c r="B7" s="56"/>
      <c r="C7" s="57" t="s">
        <v>6</v>
      </c>
      <c r="D7" s="58" t="s">
        <v>0</v>
      </c>
      <c r="E7" s="58" t="s">
        <v>1</v>
      </c>
      <c r="F7" s="58"/>
    </row>
    <row r="8" spans="1:10" s="18" customFormat="1" ht="58.5" customHeight="1">
      <c r="A8" s="19" t="s">
        <v>89</v>
      </c>
      <c r="B8" s="19" t="s">
        <v>90</v>
      </c>
      <c r="C8" s="57"/>
      <c r="D8" s="58"/>
      <c r="E8" s="29" t="s">
        <v>77</v>
      </c>
      <c r="F8" s="29" t="s">
        <v>2</v>
      </c>
      <c r="G8" s="34"/>
      <c r="H8" s="34"/>
      <c r="I8" s="34"/>
      <c r="J8" s="33"/>
    </row>
    <row r="9" spans="1:10" s="1" customFormat="1" ht="36.75" customHeight="1">
      <c r="A9" s="5"/>
      <c r="B9" s="5"/>
      <c r="C9" s="6" t="s">
        <v>7</v>
      </c>
      <c r="D9" s="7">
        <f>E9+F9</f>
        <v>25098298.200000003</v>
      </c>
      <c r="E9" s="29">
        <f>E10+E49+E58+E89+E76+E54+E94+E84</f>
        <v>20908440.700000003</v>
      </c>
      <c r="F9" s="42">
        <f>F10+F49+F58+F89+F76+F54+F94+F84</f>
        <v>4189857.5</v>
      </c>
      <c r="G9" s="35"/>
      <c r="H9" s="35"/>
      <c r="I9" s="35"/>
    </row>
    <row r="10" spans="1:10" ht="44.25" customHeight="1">
      <c r="A10" s="47"/>
      <c r="B10" s="47"/>
      <c r="C10" s="21" t="s">
        <v>83</v>
      </c>
      <c r="D10" s="29">
        <f>E10+F10</f>
        <v>16895063.899999999</v>
      </c>
      <c r="E10" s="29">
        <f>E11+E19+E26+E30+E38+E45+E15+E35</f>
        <v>14239209.4</v>
      </c>
      <c r="F10" s="41">
        <f>F11+F19+F26+F30+F38+F45+F15+F35</f>
        <v>2655854.5</v>
      </c>
    </row>
    <row r="11" spans="1:10" ht="30.75" customHeight="1">
      <c r="A11" s="25" t="s">
        <v>94</v>
      </c>
      <c r="B11" s="10"/>
      <c r="C11" s="26" t="s">
        <v>93</v>
      </c>
      <c r="D11" s="29">
        <f>E11+F11</f>
        <v>200559.3</v>
      </c>
      <c r="E11" s="29">
        <f>E13+E14</f>
        <v>134414.5</v>
      </c>
      <c r="F11" s="29">
        <f>F13+F14</f>
        <v>66144.800000000003</v>
      </c>
    </row>
    <row r="12" spans="1:10" ht="27" customHeight="1">
      <c r="A12" s="48"/>
      <c r="B12" s="11"/>
      <c r="C12" s="12" t="s">
        <v>8</v>
      </c>
      <c r="D12" s="13"/>
      <c r="E12" s="13"/>
      <c r="F12" s="13"/>
    </row>
    <row r="13" spans="1:10" ht="54.75" customHeight="1">
      <c r="A13" s="49"/>
      <c r="B13" s="11" t="s">
        <v>49</v>
      </c>
      <c r="C13" s="14" t="s">
        <v>92</v>
      </c>
      <c r="D13" s="15">
        <f>E13+F13</f>
        <v>25475.8</v>
      </c>
      <c r="E13" s="15">
        <v>19184.5</v>
      </c>
      <c r="F13" s="15">
        <v>6291.3</v>
      </c>
    </row>
    <row r="14" spans="1:10" ht="61.5" customHeight="1">
      <c r="A14" s="50"/>
      <c r="B14" s="11" t="s">
        <v>50</v>
      </c>
      <c r="C14" s="14" t="s">
        <v>95</v>
      </c>
      <c r="D14" s="15">
        <f>E14+F14</f>
        <v>175083.5</v>
      </c>
      <c r="E14" s="15">
        <v>115230</v>
      </c>
      <c r="F14" s="15">
        <v>59853.5</v>
      </c>
    </row>
    <row r="15" spans="1:10" ht="30.75" customHeight="1">
      <c r="A15" s="22" t="s">
        <v>62</v>
      </c>
      <c r="B15" s="10"/>
      <c r="C15" s="5" t="s">
        <v>65</v>
      </c>
      <c r="D15" s="29">
        <f>E15+F15</f>
        <v>698740</v>
      </c>
      <c r="E15" s="29">
        <f>E17+E18</f>
        <v>698740</v>
      </c>
      <c r="F15" s="29">
        <f>F17+F18</f>
        <v>0</v>
      </c>
    </row>
    <row r="16" spans="1:10" ht="27" customHeight="1">
      <c r="A16" s="46"/>
      <c r="B16" s="11"/>
      <c r="C16" s="12" t="s">
        <v>8</v>
      </c>
      <c r="D16" s="13"/>
      <c r="E16" s="13"/>
      <c r="F16" s="13"/>
    </row>
    <row r="17" spans="1:6" ht="51" customHeight="1">
      <c r="A17" s="46"/>
      <c r="B17" s="11" t="s">
        <v>12</v>
      </c>
      <c r="C17" s="14" t="s">
        <v>68</v>
      </c>
      <c r="D17" s="15">
        <f>E17+F17</f>
        <v>4440</v>
      </c>
      <c r="E17" s="15">
        <v>4440</v>
      </c>
      <c r="F17" s="15">
        <v>0</v>
      </c>
    </row>
    <row r="18" spans="1:6" ht="94.5" customHeight="1">
      <c r="A18" s="46"/>
      <c r="B18" s="11" t="s">
        <v>27</v>
      </c>
      <c r="C18" s="14" t="s">
        <v>74</v>
      </c>
      <c r="D18" s="15">
        <f>E18+F18</f>
        <v>694300</v>
      </c>
      <c r="E18" s="15">
        <v>694300</v>
      </c>
      <c r="F18" s="15">
        <v>0</v>
      </c>
    </row>
    <row r="19" spans="1:6" ht="30.75" customHeight="1">
      <c r="A19" s="9" t="s">
        <v>17</v>
      </c>
      <c r="B19" s="10"/>
      <c r="C19" s="5" t="s">
        <v>18</v>
      </c>
      <c r="D19" s="29">
        <f>E19+F19</f>
        <v>4439428.3</v>
      </c>
      <c r="E19" s="29">
        <f>SUM(E21:E25)</f>
        <v>3671080</v>
      </c>
      <c r="F19" s="29">
        <f>SUM(F21:F25)</f>
        <v>768348.29999999993</v>
      </c>
    </row>
    <row r="20" spans="1:6" ht="27" customHeight="1">
      <c r="A20" s="46"/>
      <c r="B20" s="11"/>
      <c r="C20" s="12" t="s">
        <v>8</v>
      </c>
      <c r="D20" s="13"/>
      <c r="E20" s="13"/>
      <c r="F20" s="13"/>
    </row>
    <row r="21" spans="1:6" ht="63" customHeight="1">
      <c r="A21" s="46"/>
      <c r="B21" s="11" t="s">
        <v>43</v>
      </c>
      <c r="C21" s="14" t="s">
        <v>23</v>
      </c>
      <c r="D21" s="15">
        <f t="shared" ref="D21" si="0">E21+F21</f>
        <v>178545.5</v>
      </c>
      <c r="E21" s="15">
        <v>153677.70000000001</v>
      </c>
      <c r="F21" s="15">
        <v>24867.8</v>
      </c>
    </row>
    <row r="22" spans="1:6" ht="68.25" customHeight="1">
      <c r="A22" s="46"/>
      <c r="B22" s="11" t="s">
        <v>16</v>
      </c>
      <c r="C22" s="14" t="s">
        <v>66</v>
      </c>
      <c r="D22" s="15">
        <f t="shared" ref="D22:D44" si="1">E22+F22</f>
        <v>2470366.9</v>
      </c>
      <c r="E22" s="15">
        <v>2041972.4</v>
      </c>
      <c r="F22" s="15">
        <v>428394.5</v>
      </c>
    </row>
    <row r="23" spans="1:6" ht="64.5" customHeight="1">
      <c r="A23" s="46"/>
      <c r="B23" s="11" t="s">
        <v>19</v>
      </c>
      <c r="C23" s="14" t="s">
        <v>22</v>
      </c>
      <c r="D23" s="15">
        <f t="shared" si="1"/>
        <v>1088249.6000000001</v>
      </c>
      <c r="E23" s="15">
        <v>890208</v>
      </c>
      <c r="F23" s="15">
        <v>198041.59999999998</v>
      </c>
    </row>
    <row r="24" spans="1:6" ht="66" customHeight="1">
      <c r="A24" s="46"/>
      <c r="B24" s="11" t="s">
        <v>20</v>
      </c>
      <c r="C24" s="14" t="s">
        <v>21</v>
      </c>
      <c r="D24" s="15">
        <f t="shared" si="1"/>
        <v>447062.4</v>
      </c>
      <c r="E24" s="15">
        <v>372552</v>
      </c>
      <c r="F24" s="15">
        <v>74510.399999999994</v>
      </c>
    </row>
    <row r="25" spans="1:6" ht="69.75" customHeight="1">
      <c r="A25" s="46"/>
      <c r="B25" s="11" t="s">
        <v>36</v>
      </c>
      <c r="C25" s="14" t="s">
        <v>24</v>
      </c>
      <c r="D25" s="15">
        <f t="shared" si="1"/>
        <v>255203.90000000002</v>
      </c>
      <c r="E25" s="15">
        <v>212669.90000000002</v>
      </c>
      <c r="F25" s="15">
        <v>42534</v>
      </c>
    </row>
    <row r="26" spans="1:6" ht="30.75" customHeight="1">
      <c r="A26" s="9" t="s">
        <v>44</v>
      </c>
      <c r="B26" s="10"/>
      <c r="C26" s="5" t="s">
        <v>45</v>
      </c>
      <c r="D26" s="29">
        <f>E26+F26</f>
        <v>2267446.7000000002</v>
      </c>
      <c r="E26" s="29">
        <f>+E29+E28</f>
        <v>2019235.3</v>
      </c>
      <c r="F26" s="41">
        <f>+F29+F28</f>
        <v>248211.4</v>
      </c>
    </row>
    <row r="27" spans="1:6" ht="27" customHeight="1">
      <c r="A27" s="46"/>
      <c r="B27" s="11"/>
      <c r="C27" s="12" t="s">
        <v>8</v>
      </c>
      <c r="D27" s="13"/>
      <c r="E27" s="13"/>
      <c r="F27" s="13"/>
    </row>
    <row r="28" spans="1:6" ht="52.5" customHeight="1">
      <c r="A28" s="46"/>
      <c r="B28" s="11" t="s">
        <v>51</v>
      </c>
      <c r="C28" s="14" t="s">
        <v>52</v>
      </c>
      <c r="D28" s="15">
        <f>E28+F28</f>
        <v>938116</v>
      </c>
      <c r="E28" s="15">
        <v>841840</v>
      </c>
      <c r="F28" s="15">
        <v>96276</v>
      </c>
    </row>
    <row r="29" spans="1:6" ht="52.5" customHeight="1">
      <c r="A29" s="46"/>
      <c r="B29" s="11">
        <v>21014</v>
      </c>
      <c r="C29" s="14" t="s">
        <v>117</v>
      </c>
      <c r="D29" s="15">
        <f>E29+F29</f>
        <v>1329330.7</v>
      </c>
      <c r="E29" s="15">
        <v>1177395.3</v>
      </c>
      <c r="F29" s="15">
        <v>151935.4</v>
      </c>
    </row>
    <row r="30" spans="1:6" ht="30.75" customHeight="1">
      <c r="A30" s="9" t="s">
        <v>57</v>
      </c>
      <c r="B30" s="10"/>
      <c r="C30" s="5" t="s">
        <v>63</v>
      </c>
      <c r="D30" s="29">
        <f>E30+F30</f>
        <v>3604261.3</v>
      </c>
      <c r="E30" s="29">
        <f>E32+E33+E34</f>
        <v>2972305.6</v>
      </c>
      <c r="F30" s="29">
        <f>F32+F33+F34</f>
        <v>631955.69999999995</v>
      </c>
    </row>
    <row r="31" spans="1:6" ht="27" customHeight="1">
      <c r="A31" s="51"/>
      <c r="B31" s="11"/>
      <c r="C31" s="12" t="s">
        <v>8</v>
      </c>
      <c r="D31" s="13"/>
      <c r="E31" s="13"/>
      <c r="F31" s="13"/>
    </row>
    <row r="32" spans="1:6" ht="54.75" customHeight="1">
      <c r="A32" s="52"/>
      <c r="B32" s="11" t="s">
        <v>15</v>
      </c>
      <c r="C32" s="14" t="s">
        <v>67</v>
      </c>
      <c r="D32" s="15">
        <f>E32+F32</f>
        <v>7783.2</v>
      </c>
      <c r="E32" s="15">
        <v>6486</v>
      </c>
      <c r="F32" s="15">
        <v>1297.2</v>
      </c>
    </row>
    <row r="33" spans="1:6" ht="67.5" customHeight="1">
      <c r="A33" s="52"/>
      <c r="B33" s="11" t="s">
        <v>56</v>
      </c>
      <c r="C33" s="14" t="s">
        <v>69</v>
      </c>
      <c r="D33" s="15">
        <f>E33+F33</f>
        <v>1867968</v>
      </c>
      <c r="E33" s="15">
        <v>1556640</v>
      </c>
      <c r="F33" s="15">
        <v>311328</v>
      </c>
    </row>
    <row r="34" spans="1:6" ht="73.5" customHeight="1">
      <c r="A34" s="61"/>
      <c r="B34" s="11" t="s">
        <v>43</v>
      </c>
      <c r="C34" s="14" t="s">
        <v>70</v>
      </c>
      <c r="D34" s="15">
        <f>E34+F34</f>
        <v>1728510.1</v>
      </c>
      <c r="E34" s="15">
        <v>1409179.6</v>
      </c>
      <c r="F34" s="15">
        <v>319330.5</v>
      </c>
    </row>
    <row r="35" spans="1:6" ht="30.75" customHeight="1">
      <c r="A35" s="40" t="s">
        <v>118</v>
      </c>
      <c r="B35" s="10"/>
      <c r="C35" s="43" t="s">
        <v>119</v>
      </c>
      <c r="D35" s="41">
        <f>E35+F35</f>
        <v>72383.8</v>
      </c>
      <c r="E35" s="41">
        <f>+E37</f>
        <v>60319.8</v>
      </c>
      <c r="F35" s="41">
        <f>+F37</f>
        <v>12064</v>
      </c>
    </row>
    <row r="36" spans="1:6" ht="27" customHeight="1">
      <c r="A36" s="51"/>
      <c r="B36" s="11"/>
      <c r="C36" s="12" t="s">
        <v>8</v>
      </c>
      <c r="D36" s="13"/>
      <c r="E36" s="13"/>
      <c r="F36" s="13"/>
    </row>
    <row r="37" spans="1:6" ht="54.75" customHeight="1">
      <c r="A37" s="52"/>
      <c r="B37" s="44" t="s">
        <v>121</v>
      </c>
      <c r="C37" s="14" t="s">
        <v>120</v>
      </c>
      <c r="D37" s="15">
        <f>E37+F37</f>
        <v>72383.8</v>
      </c>
      <c r="E37" s="15">
        <v>60319.8</v>
      </c>
      <c r="F37" s="15">
        <v>12064</v>
      </c>
    </row>
    <row r="38" spans="1:6" ht="30.75" customHeight="1">
      <c r="A38" s="9" t="s">
        <v>25</v>
      </c>
      <c r="B38" s="10"/>
      <c r="C38" s="5" t="s">
        <v>26</v>
      </c>
      <c r="D38" s="29">
        <f t="shared" si="1"/>
        <v>4607423.8</v>
      </c>
      <c r="E38" s="29">
        <f>SUM(E40:E44)</f>
        <v>3928166</v>
      </c>
      <c r="F38" s="29">
        <f>SUM(F40:F44)</f>
        <v>679257.8</v>
      </c>
    </row>
    <row r="39" spans="1:6" ht="27" customHeight="1">
      <c r="A39" s="51"/>
      <c r="B39" s="11"/>
      <c r="C39" s="12" t="s">
        <v>8</v>
      </c>
      <c r="D39" s="13"/>
      <c r="E39" s="13"/>
      <c r="F39" s="13"/>
    </row>
    <row r="40" spans="1:6" ht="64.5" customHeight="1">
      <c r="A40" s="52"/>
      <c r="B40" s="11" t="s">
        <v>27</v>
      </c>
      <c r="C40" s="14" t="s">
        <v>33</v>
      </c>
      <c r="D40" s="15">
        <f t="shared" si="1"/>
        <v>552246.30000000005</v>
      </c>
      <c r="E40" s="15">
        <v>403722.2</v>
      </c>
      <c r="F40" s="15">
        <v>148524.1</v>
      </c>
    </row>
    <row r="41" spans="1:6" ht="68.25" customHeight="1">
      <c r="A41" s="52"/>
      <c r="B41" s="11" t="s">
        <v>28</v>
      </c>
      <c r="C41" s="14" t="s">
        <v>34</v>
      </c>
      <c r="D41" s="15">
        <f t="shared" si="1"/>
        <v>91337.3</v>
      </c>
      <c r="E41" s="15">
        <v>76124.800000000003</v>
      </c>
      <c r="F41" s="15">
        <v>15212.5</v>
      </c>
    </row>
    <row r="42" spans="1:6" ht="68.25" customHeight="1">
      <c r="A42" s="52"/>
      <c r="B42" s="11" t="s">
        <v>30</v>
      </c>
      <c r="C42" s="14" t="s">
        <v>35</v>
      </c>
      <c r="D42" s="15">
        <f t="shared" si="1"/>
        <v>1695111.6</v>
      </c>
      <c r="E42" s="15">
        <v>1559378.5</v>
      </c>
      <c r="F42" s="15">
        <v>135733.1</v>
      </c>
    </row>
    <row r="43" spans="1:6" ht="68.25" customHeight="1">
      <c r="A43" s="52"/>
      <c r="B43" s="11" t="s">
        <v>31</v>
      </c>
      <c r="C43" s="14" t="s">
        <v>91</v>
      </c>
      <c r="D43" s="15">
        <f t="shared" si="1"/>
        <v>300238.40000000002</v>
      </c>
      <c r="E43" s="15">
        <v>248532</v>
      </c>
      <c r="F43" s="15">
        <v>51706.400000000001</v>
      </c>
    </row>
    <row r="44" spans="1:6" ht="60.75" customHeight="1">
      <c r="A44" s="52"/>
      <c r="B44" s="11" t="s">
        <v>32</v>
      </c>
      <c r="C44" s="14" t="s">
        <v>80</v>
      </c>
      <c r="D44" s="15">
        <f t="shared" si="1"/>
        <v>1968490.2</v>
      </c>
      <c r="E44" s="15">
        <v>1640408.5</v>
      </c>
      <c r="F44" s="15">
        <v>328081.7</v>
      </c>
    </row>
    <row r="45" spans="1:6" ht="36" customHeight="1">
      <c r="A45" s="9" t="s">
        <v>9</v>
      </c>
      <c r="B45" s="10"/>
      <c r="C45" s="5" t="s">
        <v>10</v>
      </c>
      <c r="D45" s="29">
        <f t="shared" ref="D45" si="2">E45+F45</f>
        <v>1004820.7000000001</v>
      </c>
      <c r="E45" s="29">
        <f>+E47+E48</f>
        <v>754948.20000000007</v>
      </c>
      <c r="F45" s="29">
        <f>+F47+F48</f>
        <v>249872.5</v>
      </c>
    </row>
    <row r="46" spans="1:6" ht="27" customHeight="1">
      <c r="A46" s="46"/>
      <c r="B46" s="11"/>
      <c r="C46" s="12" t="s">
        <v>8</v>
      </c>
      <c r="D46" s="13"/>
      <c r="E46" s="13"/>
      <c r="F46" s="13"/>
    </row>
    <row r="47" spans="1:6" ht="66" customHeight="1">
      <c r="A47" s="46"/>
      <c r="B47" s="11">
        <v>11006</v>
      </c>
      <c r="C47" s="14" t="s">
        <v>106</v>
      </c>
      <c r="D47" s="15">
        <f>E47+F47</f>
        <v>239347.10000000003</v>
      </c>
      <c r="E47" s="15">
        <v>193894.90000000002</v>
      </c>
      <c r="F47" s="15">
        <v>45452.2</v>
      </c>
    </row>
    <row r="48" spans="1:6" ht="66" customHeight="1">
      <c r="A48" s="46"/>
      <c r="B48" s="11">
        <v>32006</v>
      </c>
      <c r="C48" s="14" t="s">
        <v>107</v>
      </c>
      <c r="D48" s="15">
        <f>E48+F48</f>
        <v>765473.60000000009</v>
      </c>
      <c r="E48" s="15">
        <v>561053.30000000005</v>
      </c>
      <c r="F48" s="15">
        <v>204420.30000000002</v>
      </c>
    </row>
    <row r="49" spans="1:6" ht="33" customHeight="1">
      <c r="A49" s="47"/>
      <c r="B49" s="47"/>
      <c r="C49" s="8" t="s">
        <v>13</v>
      </c>
      <c r="D49" s="29">
        <f>E49+F49</f>
        <v>136159.69999999998</v>
      </c>
      <c r="E49" s="29">
        <f>E50</f>
        <v>123770.9</v>
      </c>
      <c r="F49" s="29">
        <f>F50</f>
        <v>12388.8</v>
      </c>
    </row>
    <row r="50" spans="1:6" ht="44.25" customHeight="1">
      <c r="A50" s="9" t="s">
        <v>53</v>
      </c>
      <c r="B50" s="10"/>
      <c r="C50" s="5" t="s">
        <v>54</v>
      </c>
      <c r="D50" s="29">
        <f>E50+F50</f>
        <v>136159.69999999998</v>
      </c>
      <c r="E50" s="29">
        <f>SUM(E52:E53)</f>
        <v>123770.9</v>
      </c>
      <c r="F50" s="29">
        <f>SUM(F52:F53)</f>
        <v>12388.8</v>
      </c>
    </row>
    <row r="51" spans="1:6" ht="27" customHeight="1">
      <c r="A51" s="46"/>
      <c r="B51" s="11"/>
      <c r="C51" s="12" t="s">
        <v>8</v>
      </c>
      <c r="D51" s="13"/>
      <c r="E51" s="13"/>
      <c r="F51" s="13"/>
    </row>
    <row r="52" spans="1:6" ht="65.25" customHeight="1">
      <c r="A52" s="46"/>
      <c r="B52" s="11" t="s">
        <v>46</v>
      </c>
      <c r="C52" s="14" t="s">
        <v>79</v>
      </c>
      <c r="D52" s="15">
        <f t="shared" ref="D52" si="3">E52+F52</f>
        <v>92417.299999999988</v>
      </c>
      <c r="E52" s="15">
        <v>87318.9</v>
      </c>
      <c r="F52" s="15">
        <v>5098.3999999999996</v>
      </c>
    </row>
    <row r="53" spans="1:6" ht="78.75" customHeight="1">
      <c r="A53" s="46"/>
      <c r="B53" s="11">
        <v>32001</v>
      </c>
      <c r="C53" s="14" t="s">
        <v>108</v>
      </c>
      <c r="D53" s="15">
        <f t="shared" ref="D53:D59" si="4">E53+F53</f>
        <v>43742.400000000001</v>
      </c>
      <c r="E53" s="15">
        <v>36452</v>
      </c>
      <c r="F53" s="15">
        <v>7290.4</v>
      </c>
    </row>
    <row r="54" spans="1:6" ht="39" customHeight="1">
      <c r="A54" s="16"/>
      <c r="B54" s="13"/>
      <c r="C54" s="30" t="s">
        <v>101</v>
      </c>
      <c r="D54" s="29">
        <f>E54+F54</f>
        <v>69866.7</v>
      </c>
      <c r="E54" s="29">
        <f>E55</f>
        <v>0</v>
      </c>
      <c r="F54" s="29">
        <f>F55</f>
        <v>69866.7</v>
      </c>
    </row>
    <row r="55" spans="1:6" ht="44.25" customHeight="1">
      <c r="A55" s="28" t="s">
        <v>102</v>
      </c>
      <c r="B55" s="10"/>
      <c r="C55" s="5" t="s">
        <v>98</v>
      </c>
      <c r="D55" s="29">
        <f>E55+F55</f>
        <v>69866.7</v>
      </c>
      <c r="E55" s="29">
        <f>+E57</f>
        <v>0</v>
      </c>
      <c r="F55" s="29">
        <f>+F57</f>
        <v>69866.7</v>
      </c>
    </row>
    <row r="56" spans="1:6" ht="30" customHeight="1">
      <c r="A56" s="46"/>
      <c r="B56" s="11"/>
      <c r="C56" s="12" t="s">
        <v>99</v>
      </c>
      <c r="D56" s="13"/>
      <c r="E56" s="13"/>
      <c r="F56" s="13"/>
    </row>
    <row r="57" spans="1:6" ht="64.5" customHeight="1">
      <c r="A57" s="46"/>
      <c r="B57" s="11" t="s">
        <v>47</v>
      </c>
      <c r="C57" s="14" t="s">
        <v>100</v>
      </c>
      <c r="D57" s="13">
        <f>+F57+E57</f>
        <v>69866.7</v>
      </c>
      <c r="E57" s="13">
        <v>0</v>
      </c>
      <c r="F57" s="13">
        <v>69866.7</v>
      </c>
    </row>
    <row r="58" spans="1:6" ht="41.25" customHeight="1">
      <c r="A58" s="47"/>
      <c r="B58" s="47"/>
      <c r="C58" s="21" t="s">
        <v>82</v>
      </c>
      <c r="D58" s="29">
        <f t="shared" si="4"/>
        <v>3235065.4000000004</v>
      </c>
      <c r="E58" s="29">
        <f>E59+E70+E67</f>
        <v>2526754.2000000002</v>
      </c>
      <c r="F58" s="32">
        <f>F59+F70+F67</f>
        <v>708311.2</v>
      </c>
    </row>
    <row r="59" spans="1:6" ht="33.75" customHeight="1">
      <c r="A59" s="9" t="s">
        <v>37</v>
      </c>
      <c r="B59" s="10"/>
      <c r="C59" s="5" t="s">
        <v>38</v>
      </c>
      <c r="D59" s="29">
        <f t="shared" si="4"/>
        <v>1459857.4000000001</v>
      </c>
      <c r="E59" s="29">
        <f>E61+E62+E63+E65+E66+E64</f>
        <v>1225485.6000000001</v>
      </c>
      <c r="F59" s="41">
        <f>F61+F62+F63+F65+F66+F64</f>
        <v>234371.8</v>
      </c>
    </row>
    <row r="60" spans="1:6" ht="27" customHeight="1">
      <c r="A60" s="46"/>
      <c r="B60" s="11"/>
      <c r="C60" s="12" t="s">
        <v>8</v>
      </c>
      <c r="D60" s="13"/>
      <c r="E60" s="13"/>
      <c r="F60" s="13"/>
    </row>
    <row r="61" spans="1:6" ht="66.75" customHeight="1">
      <c r="A61" s="46"/>
      <c r="B61" s="11" t="s">
        <v>12</v>
      </c>
      <c r="C61" s="14" t="s">
        <v>39</v>
      </c>
      <c r="D61" s="15">
        <f t="shared" ref="D61:D70" si="5">E61+F61</f>
        <v>269817.59999999998</v>
      </c>
      <c r="E61" s="15">
        <v>207552</v>
      </c>
      <c r="F61" s="15">
        <v>62265.599999999999</v>
      </c>
    </row>
    <row r="62" spans="1:6" ht="59.25" customHeight="1">
      <c r="A62" s="46"/>
      <c r="B62" s="11" t="s">
        <v>14</v>
      </c>
      <c r="C62" s="14" t="s">
        <v>40</v>
      </c>
      <c r="D62" s="15">
        <f t="shared" si="5"/>
        <v>36788.6</v>
      </c>
      <c r="E62" s="15">
        <v>36788.6</v>
      </c>
      <c r="F62" s="15">
        <v>0</v>
      </c>
    </row>
    <row r="63" spans="1:6" ht="72.75" customHeight="1">
      <c r="A63" s="23"/>
      <c r="B63" s="11" t="s">
        <v>15</v>
      </c>
      <c r="C63" s="14" t="s">
        <v>86</v>
      </c>
      <c r="D63" s="24">
        <f t="shared" si="5"/>
        <v>522118.39999999991</v>
      </c>
      <c r="E63" s="24">
        <v>437400.99999999994</v>
      </c>
      <c r="F63" s="24">
        <v>84717.4</v>
      </c>
    </row>
    <row r="64" spans="1:6" ht="64.5" customHeight="1">
      <c r="A64" s="40"/>
      <c r="B64" s="11" t="s">
        <v>36</v>
      </c>
      <c r="C64" s="14" t="s">
        <v>39</v>
      </c>
      <c r="D64" s="24">
        <f t="shared" ref="D64" si="6">E64+F64</f>
        <v>31132.799999999999</v>
      </c>
      <c r="E64" s="24">
        <v>25944</v>
      </c>
      <c r="F64" s="24">
        <v>5188.8</v>
      </c>
    </row>
    <row r="65" spans="1:6" ht="64.5" customHeight="1">
      <c r="A65" s="23"/>
      <c r="B65" s="11" t="s">
        <v>27</v>
      </c>
      <c r="C65" s="14" t="s">
        <v>87</v>
      </c>
      <c r="D65" s="24">
        <f t="shared" si="5"/>
        <v>400000</v>
      </c>
      <c r="E65" s="24">
        <v>345200</v>
      </c>
      <c r="F65" s="24">
        <v>54800</v>
      </c>
    </row>
    <row r="66" spans="1:6" ht="66" customHeight="1">
      <c r="A66" s="23"/>
      <c r="B66" s="11" t="s">
        <v>11</v>
      </c>
      <c r="C66" s="14" t="s">
        <v>85</v>
      </c>
      <c r="D66" s="24">
        <f t="shared" si="5"/>
        <v>200000</v>
      </c>
      <c r="E66" s="24">
        <v>172600</v>
      </c>
      <c r="F66" s="24">
        <v>27399.999999999985</v>
      </c>
    </row>
    <row r="67" spans="1:6" ht="29.25" customHeight="1">
      <c r="A67" s="31" t="s">
        <v>104</v>
      </c>
      <c r="B67" s="11"/>
      <c r="C67" s="36" t="s">
        <v>103</v>
      </c>
      <c r="D67" s="37">
        <f>+E67+F67</f>
        <v>721881.59999999998</v>
      </c>
      <c r="E67" s="37">
        <f>+E69</f>
        <v>393228.6</v>
      </c>
      <c r="F67" s="37">
        <f>+F69</f>
        <v>328653</v>
      </c>
    </row>
    <row r="68" spans="1:6" ht="23.25" customHeight="1">
      <c r="A68" s="31"/>
      <c r="B68" s="11"/>
      <c r="C68" s="12" t="s">
        <v>8</v>
      </c>
      <c r="D68" s="24"/>
      <c r="E68" s="24"/>
      <c r="F68" s="24"/>
    </row>
    <row r="69" spans="1:6" ht="57" customHeight="1">
      <c r="A69" s="31"/>
      <c r="B69" s="11" t="s">
        <v>29</v>
      </c>
      <c r="C69" s="14" t="s">
        <v>105</v>
      </c>
      <c r="D69" s="24">
        <f>+E69+F69</f>
        <v>721881.59999999998</v>
      </c>
      <c r="E69" s="24">
        <v>393228.6</v>
      </c>
      <c r="F69" s="24">
        <v>328653</v>
      </c>
    </row>
    <row r="70" spans="1:6" ht="30.75" customHeight="1">
      <c r="A70" s="9" t="s">
        <v>41</v>
      </c>
      <c r="B70" s="10"/>
      <c r="C70" s="5" t="s">
        <v>42</v>
      </c>
      <c r="D70" s="29">
        <f t="shared" si="5"/>
        <v>1053326.3999999999</v>
      </c>
      <c r="E70" s="29">
        <f>E72+E75+E73+E74</f>
        <v>908040</v>
      </c>
      <c r="F70" s="39">
        <f>F72+F75+F73+F74</f>
        <v>145286.39999999999</v>
      </c>
    </row>
    <row r="71" spans="1:6" ht="27" customHeight="1">
      <c r="A71" s="46"/>
      <c r="B71" s="11"/>
      <c r="C71" s="12" t="s">
        <v>8</v>
      </c>
      <c r="D71" s="13"/>
      <c r="E71" s="13"/>
      <c r="F71" s="13"/>
    </row>
    <row r="72" spans="1:6" ht="63.75" customHeight="1">
      <c r="A72" s="46"/>
      <c r="B72" s="11" t="s">
        <v>43</v>
      </c>
      <c r="C72" s="14" t="s">
        <v>71</v>
      </c>
      <c r="D72" s="15">
        <f t="shared" ref="D72:D74" si="7">E72+F72</f>
        <v>0</v>
      </c>
      <c r="E72" s="15"/>
      <c r="F72" s="15"/>
    </row>
    <row r="73" spans="1:6" ht="78" customHeight="1">
      <c r="A73" s="46"/>
      <c r="B73" s="11" t="s">
        <v>36</v>
      </c>
      <c r="C73" s="14" t="s">
        <v>73</v>
      </c>
      <c r="D73" s="15">
        <f t="shared" si="7"/>
        <v>394348.79999999999</v>
      </c>
      <c r="E73" s="15">
        <v>363216</v>
      </c>
      <c r="F73" s="15">
        <v>31132.799999999999</v>
      </c>
    </row>
    <row r="74" spans="1:6" ht="72.75" customHeight="1">
      <c r="A74" s="46"/>
      <c r="B74" s="11" t="s">
        <v>28</v>
      </c>
      <c r="C74" s="14" t="s">
        <v>84</v>
      </c>
      <c r="D74" s="15">
        <f t="shared" si="7"/>
        <v>622656</v>
      </c>
      <c r="E74" s="15">
        <v>518880</v>
      </c>
      <c r="F74" s="15">
        <v>103776</v>
      </c>
    </row>
    <row r="75" spans="1:6" ht="79.5" customHeight="1">
      <c r="A75" s="38"/>
      <c r="B75" s="11" t="s">
        <v>29</v>
      </c>
      <c r="C75" s="14" t="s">
        <v>72</v>
      </c>
      <c r="D75" s="15">
        <f t="shared" ref="D75" si="8">E75+F75</f>
        <v>36321.599999999999</v>
      </c>
      <c r="E75" s="15">
        <v>25944</v>
      </c>
      <c r="F75" s="15">
        <v>10377.6</v>
      </c>
    </row>
    <row r="76" spans="1:6" ht="45" customHeight="1">
      <c r="A76" s="16"/>
      <c r="B76" s="13"/>
      <c r="C76" s="21" t="s">
        <v>88</v>
      </c>
      <c r="D76" s="29">
        <f>E76+F76</f>
        <v>323136.09999999998</v>
      </c>
      <c r="E76" s="29">
        <f>+E77+E81</f>
        <v>323136.09999999998</v>
      </c>
      <c r="F76" s="39">
        <f>+F77+F81</f>
        <v>0</v>
      </c>
    </row>
    <row r="77" spans="1:6" ht="36" customHeight="1">
      <c r="A77" s="38" t="s">
        <v>109</v>
      </c>
      <c r="B77" s="10"/>
      <c r="C77" s="27" t="s">
        <v>97</v>
      </c>
      <c r="D77" s="39">
        <f>E77+F77</f>
        <v>117509.69999999998</v>
      </c>
      <c r="E77" s="39">
        <f>+E79+E80</f>
        <v>117509.69999999998</v>
      </c>
      <c r="F77" s="39">
        <f>+F79+F80</f>
        <v>0</v>
      </c>
    </row>
    <row r="78" spans="1:6" ht="27" customHeight="1">
      <c r="A78" s="46"/>
      <c r="B78" s="11"/>
      <c r="C78" s="12" t="s">
        <v>8</v>
      </c>
      <c r="D78" s="13"/>
      <c r="E78" s="13"/>
      <c r="F78" s="13"/>
    </row>
    <row r="79" spans="1:6" ht="86.25" customHeight="1">
      <c r="A79" s="46"/>
      <c r="B79" s="11">
        <v>11020</v>
      </c>
      <c r="C79" s="14" t="s">
        <v>110</v>
      </c>
      <c r="D79" s="15">
        <f>E79+F79</f>
        <v>96595.799999999988</v>
      </c>
      <c r="E79" s="15">
        <v>96595.799999999988</v>
      </c>
      <c r="F79" s="15">
        <v>0</v>
      </c>
    </row>
    <row r="80" spans="1:6" ht="76.5" customHeight="1">
      <c r="A80" s="46"/>
      <c r="B80" s="11">
        <v>32003</v>
      </c>
      <c r="C80" s="14" t="s">
        <v>111</v>
      </c>
      <c r="D80" s="15">
        <f>E80+F80</f>
        <v>20913.900000000001</v>
      </c>
      <c r="E80" s="15">
        <v>20913.900000000001</v>
      </c>
      <c r="F80" s="15">
        <v>0</v>
      </c>
    </row>
    <row r="81" spans="1:6" ht="36" customHeight="1">
      <c r="A81" s="20" t="s">
        <v>96</v>
      </c>
      <c r="B81" s="10"/>
      <c r="C81" s="27" t="s">
        <v>97</v>
      </c>
      <c r="D81" s="29">
        <f>E81+F81</f>
        <v>205626.4</v>
      </c>
      <c r="E81" s="29">
        <f>+E83</f>
        <v>205626.4</v>
      </c>
      <c r="F81" s="29">
        <f>+F83</f>
        <v>0</v>
      </c>
    </row>
    <row r="82" spans="1:6" ht="27" customHeight="1">
      <c r="A82" s="46"/>
      <c r="B82" s="11"/>
      <c r="C82" s="12" t="s">
        <v>8</v>
      </c>
      <c r="D82" s="13"/>
      <c r="E82" s="13"/>
      <c r="F82" s="13"/>
    </row>
    <row r="83" spans="1:6" ht="66" customHeight="1">
      <c r="A83" s="46"/>
      <c r="B83" s="11" t="s">
        <v>55</v>
      </c>
      <c r="C83" s="14" t="s">
        <v>81</v>
      </c>
      <c r="D83" s="15">
        <f>E83+F83</f>
        <v>205626.4</v>
      </c>
      <c r="E83" s="15">
        <v>205626.4</v>
      </c>
      <c r="F83" s="15">
        <v>0</v>
      </c>
    </row>
    <row r="84" spans="1:6" ht="33.75" customHeight="1">
      <c r="A84" s="16"/>
      <c r="B84" s="13"/>
      <c r="C84" s="21" t="s">
        <v>123</v>
      </c>
      <c r="D84" s="41">
        <f>E84+F84</f>
        <v>873128</v>
      </c>
      <c r="E84" s="41">
        <f>E85</f>
        <v>727606.7</v>
      </c>
      <c r="F84" s="41">
        <f>F85</f>
        <v>145521.29999999999</v>
      </c>
    </row>
    <row r="85" spans="1:6" ht="36" customHeight="1">
      <c r="A85" s="40">
        <v>1108</v>
      </c>
      <c r="B85" s="45"/>
      <c r="C85" s="5" t="s">
        <v>122</v>
      </c>
      <c r="D85" s="41">
        <f>E85+F85</f>
        <v>873128</v>
      </c>
      <c r="E85" s="41">
        <f>E87+E88</f>
        <v>727606.7</v>
      </c>
      <c r="F85" s="41">
        <f>F87+F88</f>
        <v>145521.29999999999</v>
      </c>
    </row>
    <row r="86" spans="1:6" ht="27" customHeight="1">
      <c r="A86" s="46"/>
      <c r="B86" s="11"/>
      <c r="C86" s="12" t="s">
        <v>8</v>
      </c>
      <c r="D86" s="13"/>
      <c r="E86" s="13"/>
      <c r="F86" s="13"/>
    </row>
    <row r="87" spans="1:6" ht="66" customHeight="1">
      <c r="A87" s="46"/>
      <c r="B87" s="11" t="s">
        <v>48</v>
      </c>
      <c r="C87" s="14" t="s">
        <v>124</v>
      </c>
      <c r="D87" s="15">
        <f>E87+F87</f>
        <v>218022.3</v>
      </c>
      <c r="E87" s="15">
        <v>181685.3</v>
      </c>
      <c r="F87" s="15">
        <v>36337</v>
      </c>
    </row>
    <row r="88" spans="1:6" ht="69" customHeight="1">
      <c r="A88" s="46"/>
      <c r="B88" s="11">
        <v>32002</v>
      </c>
      <c r="C88" s="14" t="s">
        <v>125</v>
      </c>
      <c r="D88" s="15">
        <f>E88+F88</f>
        <v>655105.70000000007</v>
      </c>
      <c r="E88" s="15">
        <v>545921.4</v>
      </c>
      <c r="F88" s="15">
        <v>109184.3</v>
      </c>
    </row>
    <row r="89" spans="1:6" ht="33.75" customHeight="1">
      <c r="A89" s="16"/>
      <c r="B89" s="13"/>
      <c r="C89" s="8" t="s">
        <v>61</v>
      </c>
      <c r="D89" s="29">
        <f>E89+F89</f>
        <v>571648.29999999993</v>
      </c>
      <c r="E89" s="29">
        <f>E90</f>
        <v>472771.6</v>
      </c>
      <c r="F89" s="29">
        <f>F90</f>
        <v>98876.7</v>
      </c>
    </row>
    <row r="90" spans="1:6" ht="36" customHeight="1">
      <c r="A90" s="9" t="s">
        <v>60</v>
      </c>
      <c r="B90" s="10"/>
      <c r="C90" s="5" t="s">
        <v>59</v>
      </c>
      <c r="D90" s="29">
        <f>E90+F90</f>
        <v>571648.29999999993</v>
      </c>
      <c r="E90" s="29">
        <f>E92+E93</f>
        <v>472771.6</v>
      </c>
      <c r="F90" s="41">
        <f>F92+F93</f>
        <v>98876.7</v>
      </c>
    </row>
    <row r="91" spans="1:6" ht="27" customHeight="1">
      <c r="A91" s="46"/>
      <c r="B91" s="11"/>
      <c r="C91" s="12" t="s">
        <v>8</v>
      </c>
      <c r="D91" s="13"/>
      <c r="E91" s="13"/>
      <c r="F91" s="13"/>
    </row>
    <row r="92" spans="1:6" ht="66" customHeight="1">
      <c r="A92" s="46"/>
      <c r="B92" s="11" t="s">
        <v>4</v>
      </c>
      <c r="C92" s="14" t="s">
        <v>76</v>
      </c>
      <c r="D92" s="15">
        <f>E92+F92</f>
        <v>205570.2</v>
      </c>
      <c r="E92" s="15">
        <v>167706.5</v>
      </c>
      <c r="F92" s="15">
        <v>37863.699999999997</v>
      </c>
    </row>
    <row r="93" spans="1:6" ht="80.25" customHeight="1">
      <c r="A93" s="46"/>
      <c r="B93" s="11" t="s">
        <v>58</v>
      </c>
      <c r="C93" s="14" t="s">
        <v>75</v>
      </c>
      <c r="D93" s="15">
        <f>E93+F93</f>
        <v>366078.1</v>
      </c>
      <c r="E93" s="15">
        <v>305065.09999999998</v>
      </c>
      <c r="F93" s="15">
        <v>61013</v>
      </c>
    </row>
    <row r="94" spans="1:6" ht="33.75" customHeight="1">
      <c r="A94" s="16"/>
      <c r="B94" s="13"/>
      <c r="C94" s="21" t="s">
        <v>112</v>
      </c>
      <c r="D94" s="39">
        <f>E94+F94</f>
        <v>2994230.0999999996</v>
      </c>
      <c r="E94" s="39">
        <f>E95</f>
        <v>2495191.7999999998</v>
      </c>
      <c r="F94" s="39">
        <f>F95</f>
        <v>499038.30000000005</v>
      </c>
    </row>
    <row r="95" spans="1:6" ht="36" customHeight="1">
      <c r="A95" s="38" t="s">
        <v>113</v>
      </c>
      <c r="B95" s="10"/>
      <c r="C95" s="5" t="s">
        <v>115</v>
      </c>
      <c r="D95" s="39">
        <f>E95+F95</f>
        <v>2994230.0999999996</v>
      </c>
      <c r="E95" s="39">
        <f>E97+E98+E99</f>
        <v>2495191.7999999998</v>
      </c>
      <c r="F95" s="39">
        <f>F97+F98+F99</f>
        <v>499038.30000000005</v>
      </c>
    </row>
    <row r="96" spans="1:6" ht="27" customHeight="1">
      <c r="A96" s="59"/>
      <c r="B96" s="11"/>
      <c r="C96" s="12" t="s">
        <v>8</v>
      </c>
      <c r="D96" s="13"/>
      <c r="E96" s="13"/>
      <c r="F96" s="13"/>
    </row>
    <row r="97" spans="1:6" ht="66" customHeight="1">
      <c r="A97" s="60"/>
      <c r="B97" s="11">
        <v>31006</v>
      </c>
      <c r="C97" s="14" t="s">
        <v>114</v>
      </c>
      <c r="D97" s="15">
        <f>E97+F97</f>
        <v>2994230.0999999996</v>
      </c>
      <c r="E97" s="15">
        <v>2495191.7999999998</v>
      </c>
      <c r="F97" s="15">
        <v>499038.30000000005</v>
      </c>
    </row>
  </sheetData>
  <mergeCells count="28">
    <mergeCell ref="A96:A97"/>
    <mergeCell ref="A91:A93"/>
    <mergeCell ref="A20:A25"/>
    <mergeCell ref="A71:A74"/>
    <mergeCell ref="A60:A62"/>
    <mergeCell ref="A51:A53"/>
    <mergeCell ref="A49:B49"/>
    <mergeCell ref="A58:B58"/>
    <mergeCell ref="A27:A29"/>
    <mergeCell ref="A46:A48"/>
    <mergeCell ref="A39:A44"/>
    <mergeCell ref="A31:A34"/>
    <mergeCell ref="A78:A80"/>
    <mergeCell ref="E2:F2"/>
    <mergeCell ref="E3:F3"/>
    <mergeCell ref="A5:F5"/>
    <mergeCell ref="E6:F6"/>
    <mergeCell ref="A7:B7"/>
    <mergeCell ref="C7:C8"/>
    <mergeCell ref="D7:D8"/>
    <mergeCell ref="E7:F7"/>
    <mergeCell ref="A86:A88"/>
    <mergeCell ref="A10:B10"/>
    <mergeCell ref="A82:A83"/>
    <mergeCell ref="A16:A18"/>
    <mergeCell ref="A12:A14"/>
    <mergeCell ref="A56:A57"/>
    <mergeCell ref="A36:A37"/>
  </mergeCells>
  <printOptions horizontalCentered="1"/>
  <pageMargins left="0" right="0" top="0.38" bottom="0.47" header="0.28000000000000003" footer="0.28000000000000003"/>
  <pageSetup paperSize="9" scale="65" firstPageNumber="0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աղ. N 5</vt:lpstr>
      <vt:lpstr>'Հավելված N 1, աղ. N 5'!Print_Area</vt:lpstr>
      <vt:lpstr>'Հավելված N 1, աղ. N 5'!Print_Titles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Verzhine Nersesyan</cp:lastModifiedBy>
  <cp:lastPrinted>2020-07-20T08:07:59Z</cp:lastPrinted>
  <dcterms:created xsi:type="dcterms:W3CDTF">2007-03-02T10:56:04Z</dcterms:created>
  <dcterms:modified xsi:type="dcterms:W3CDTF">2021-07-08T06:41:29Z</dcterms:modified>
</cp:coreProperties>
</file>