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0" yWindow="-495" windowWidth="1980" windowHeight="1170"/>
  </bookViews>
  <sheets>
    <sheet name="Sheet5" sheetId="1" r:id="rId1"/>
  </sheets>
  <definedNames>
    <definedName name="_xlnm.Print_Area" localSheetId="0">Sheet5!$A$1:$H$242</definedName>
    <definedName name="_xlnm.Print_Titles" localSheetId="0">Sheet5!$6:$7</definedName>
    <definedName name="Z_155F7499_2150_4D1D_A33C_609506E2BE56_.wvu.PrintTitles" localSheetId="0" hidden="1">Sheet5!$6:$7</definedName>
    <definedName name="Z_875896BD_0E37_4BE3_AF12_5FB65F57808F_.wvu.PrintArea" localSheetId="0" hidden="1">Sheet5!$A$2:$H$242</definedName>
    <definedName name="Z_875896BD_0E37_4BE3_AF12_5FB65F57808F_.wvu.PrintTitles" localSheetId="0" hidden="1">Sheet5!$6:$7</definedName>
    <definedName name="Z_8A68503D_EAEE_49D7_B957_F867E305B493_.wvu.PrintArea" localSheetId="0" hidden="1">Sheet5!$A$2:$H$242</definedName>
    <definedName name="Z_8A68503D_EAEE_49D7_B957_F867E305B493_.wvu.PrintTitles" localSheetId="0" hidden="1">Sheet5!$6:$7</definedName>
    <definedName name="Z_9871F7C6_683D_4315_B91C_FF1886177AB4_.wvu.PrintTitles" localSheetId="0" hidden="1">Sheet5!$6:$7</definedName>
    <definedName name="Z_C1CA0EED_2C54_4470_BEA3_7FC59665EB35_.wvu.PrintArea" localSheetId="0" hidden="1">Sheet5!$A$1:$H$242</definedName>
    <definedName name="Z_C1CA0EED_2C54_4470_BEA3_7FC59665EB35_.wvu.PrintTitles" localSheetId="0" hidden="1">Sheet5!$6:$7</definedName>
    <definedName name="Z_C2B771FF_7EA5_48FE_AC7B_8F46ADB6509C_.wvu.PrintArea" localSheetId="0" hidden="1">Sheet5!$A$2:$H$242</definedName>
    <definedName name="Z_C2B771FF_7EA5_48FE_AC7B_8F46ADB6509C_.wvu.PrintTitles" localSheetId="0" hidden="1">Sheet5!$6:$7</definedName>
    <definedName name="Z_E7299FF9_9BFD_4228_A75B_920C4DDCA7D1_.wvu.PrintTitles" localSheetId="0" hidden="1">Sheet5!$6:$7</definedName>
  </definedNames>
  <calcPr calcId="144525"/>
  <customWorkbookViews>
    <customWorkbookView name="Anahit Badalyan - Personal View" guid="{C1CA0EED-2C54-4470-BEA3-7FC59665EB35}" mergeInterval="0" personalView="1" maximized="1" windowWidth="1916" windowHeight="836" activeSheetId="1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Marine Shishyan - Личное представление" guid="{C2B771FF-7EA5-48FE-AC7B-8F46ADB6509C}" mergeInterval="0" personalView="1" maximized="1" windowWidth="1916" windowHeight="808" activeSheetId="1"/>
    <customWorkbookView name="Lamara Gozalyan - Personal View" guid="{875896BD-0E37-4BE3-AF12-5FB65F57808F}" mergeInterval="0" personalView="1" maximized="1" windowWidth="1916" windowHeight="803" activeSheetId="1"/>
    <customWorkbookView name="Marine Gochumyan - Personal View" guid="{9871F7C6-683D-4315-B91C-FF1886177AB4}" mergeInterval="0" personalView="1" maximized="1" windowWidth="1436" windowHeight="68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D20" i="1"/>
  <c r="D18" i="1" s="1"/>
  <c r="E162" i="1" l="1"/>
  <c r="F162" i="1"/>
  <c r="G162" i="1"/>
  <c r="H162" i="1"/>
  <c r="D162" i="1"/>
  <c r="D156" i="1" l="1"/>
  <c r="D151" i="1"/>
  <c r="H147" i="1"/>
  <c r="G147" i="1"/>
  <c r="F147" i="1"/>
  <c r="D147" i="1"/>
  <c r="E96" i="1"/>
  <c r="F96" i="1"/>
  <c r="H96" i="1"/>
  <c r="D96" i="1"/>
  <c r="D83" i="1"/>
  <c r="D81" i="1"/>
  <c r="D70" i="1"/>
  <c r="D59" i="1"/>
  <c r="D52" i="1"/>
  <c r="D43" i="1"/>
  <c r="H36" i="1"/>
  <c r="D36" i="1"/>
  <c r="D136" i="1"/>
  <c r="E136" i="1"/>
  <c r="F136" i="1"/>
  <c r="G136" i="1"/>
  <c r="H136" i="1"/>
  <c r="E59" i="1"/>
  <c r="F59" i="1"/>
  <c r="G59" i="1"/>
  <c r="H59" i="1"/>
  <c r="D61" i="1" l="1"/>
  <c r="D63" i="1"/>
  <c r="D64" i="1"/>
  <c r="D65" i="1"/>
  <c r="D66" i="1"/>
  <c r="D67" i="1"/>
  <c r="D68" i="1"/>
  <c r="D69" i="1"/>
  <c r="H70" i="1"/>
  <c r="F70" i="1"/>
  <c r="D88" i="1"/>
  <c r="D87" i="1"/>
  <c r="F86" i="1"/>
  <c r="D86" i="1"/>
  <c r="D85" i="1"/>
  <c r="D84" i="1"/>
  <c r="F83" i="1"/>
  <c r="F81" i="1" s="1"/>
  <c r="D80" i="1"/>
  <c r="D79" i="1"/>
  <c r="D78" i="1" s="1"/>
  <c r="F78" i="1"/>
  <c r="D77" i="1"/>
  <c r="D76" i="1" s="1"/>
  <c r="G76" i="1"/>
  <c r="D75" i="1"/>
  <c r="D74" i="1" s="1"/>
  <c r="G74" i="1"/>
  <c r="F72" i="1"/>
  <c r="D72" i="1" l="1"/>
  <c r="G72" i="1"/>
  <c r="G70" i="1" s="1"/>
  <c r="D26" i="1"/>
  <c r="E199" i="1"/>
  <c r="G199" i="1"/>
  <c r="E115" i="1"/>
  <c r="H115" i="1"/>
  <c r="D117" i="1"/>
  <c r="F115" i="1"/>
  <c r="G115" i="1"/>
  <c r="D115" i="1" l="1"/>
  <c r="D99" i="1"/>
  <c r="D100" i="1"/>
  <c r="D101" i="1"/>
  <c r="D102" i="1"/>
  <c r="D103" i="1"/>
  <c r="D104" i="1"/>
  <c r="D105" i="1"/>
  <c r="D98" i="1"/>
  <c r="G96" i="1"/>
  <c r="D177" i="1"/>
  <c r="D168" i="1"/>
  <c r="D169" i="1"/>
  <c r="D170" i="1"/>
  <c r="D171" i="1"/>
  <c r="D167" i="1"/>
  <c r="F165" i="1"/>
  <c r="G165" i="1"/>
  <c r="H165" i="1"/>
  <c r="E165" i="1"/>
  <c r="D172" i="1"/>
  <c r="D173" i="1"/>
  <c r="E175" i="1"/>
  <c r="F175" i="1"/>
  <c r="G175" i="1"/>
  <c r="H175" i="1"/>
  <c r="D178" i="1"/>
  <c r="D179" i="1"/>
  <c r="D180" i="1"/>
  <c r="D119" i="1"/>
  <c r="D118" i="1"/>
  <c r="D175" i="1" l="1"/>
  <c r="D165" i="1"/>
  <c r="D139" i="1" l="1"/>
  <c r="E90" i="1" l="1"/>
  <c r="F199" i="1" l="1"/>
  <c r="H199" i="1"/>
  <c r="G194" i="1"/>
  <c r="D206" i="1"/>
  <c r="D203" i="1"/>
  <c r="D199" i="1" l="1"/>
  <c r="D205" i="1"/>
  <c r="D204" i="1"/>
  <c r="D202" i="1"/>
  <c r="E156" i="1" l="1"/>
  <c r="F156" i="1"/>
  <c r="G156" i="1"/>
  <c r="H156" i="1"/>
  <c r="D160" i="1"/>
  <c r="E52" i="1" l="1"/>
  <c r="F52" i="1"/>
  <c r="G52" i="1"/>
  <c r="H52" i="1"/>
  <c r="E190" i="1" l="1"/>
  <c r="F190" i="1"/>
  <c r="G190" i="1"/>
  <c r="H190" i="1"/>
  <c r="D25" i="1"/>
  <c r="E36" i="1" l="1"/>
  <c r="F36" i="1"/>
  <c r="G36" i="1"/>
  <c r="F90" i="1"/>
  <c r="G90" i="1"/>
  <c r="H90" i="1"/>
  <c r="E43" i="1" l="1"/>
  <c r="F43" i="1"/>
  <c r="G43" i="1"/>
  <c r="H43" i="1"/>
  <c r="E186" i="1"/>
  <c r="F186" i="1"/>
  <c r="G186" i="1"/>
  <c r="H186" i="1"/>
  <c r="E182" i="1"/>
  <c r="F182" i="1"/>
  <c r="G182" i="1"/>
  <c r="H182" i="1"/>
  <c r="E133" i="1"/>
  <c r="F133" i="1"/>
  <c r="G133" i="1"/>
  <c r="H133" i="1"/>
  <c r="E129" i="1"/>
  <c r="F129" i="1"/>
  <c r="G129" i="1"/>
  <c r="H129" i="1"/>
  <c r="E125" i="1"/>
  <c r="F125" i="1"/>
  <c r="G125" i="1"/>
  <c r="H125" i="1"/>
  <c r="E121" i="1"/>
  <c r="F121" i="1"/>
  <c r="G121" i="1"/>
  <c r="H121" i="1"/>
  <c r="E111" i="1"/>
  <c r="F111" i="1"/>
  <c r="G111" i="1"/>
  <c r="H111" i="1"/>
  <c r="E107" i="1"/>
  <c r="F107" i="1"/>
  <c r="G107" i="1"/>
  <c r="H107" i="1"/>
  <c r="E48" i="1"/>
  <c r="F48" i="1"/>
  <c r="G48" i="1"/>
  <c r="H48" i="1"/>
  <c r="E32" i="1"/>
  <c r="F32" i="1"/>
  <c r="G32" i="1"/>
  <c r="H32" i="1"/>
  <c r="E28" i="1"/>
  <c r="F28" i="1"/>
  <c r="G28" i="1"/>
  <c r="H28" i="1"/>
  <c r="E14" i="1"/>
  <c r="F14" i="1"/>
  <c r="G14" i="1"/>
  <c r="H14" i="1"/>
  <c r="E10" i="1"/>
  <c r="F10" i="1"/>
  <c r="G10" i="1"/>
  <c r="H10" i="1"/>
  <c r="D93" i="1"/>
  <c r="D92" i="1"/>
  <c r="D154" i="1" l="1"/>
  <c r="D155" i="1"/>
  <c r="D153" i="1"/>
  <c r="E151" i="1"/>
  <c r="H194" i="1"/>
  <c r="F194" i="1"/>
  <c r="E194" i="1"/>
  <c r="D201" i="1"/>
  <c r="D197" i="1" l="1"/>
  <c r="D159" i="1"/>
  <c r="D158" i="1"/>
  <c r="E147" i="1"/>
  <c r="H151" i="1"/>
  <c r="G151" i="1"/>
  <c r="F151" i="1"/>
  <c r="D57" i="1"/>
  <c r="D135" i="1" l="1"/>
  <c r="D133" i="1" s="1"/>
  <c r="D143" i="1" l="1"/>
  <c r="D145" i="1"/>
  <c r="D144" i="1"/>
  <c r="D40" i="1" l="1"/>
  <c r="D242" i="1" l="1"/>
  <c r="D240" i="1" s="1"/>
  <c r="H240" i="1"/>
  <c r="G240" i="1"/>
  <c r="F240" i="1"/>
  <c r="E240" i="1"/>
  <c r="D238" i="1"/>
  <c r="D236" i="1" s="1"/>
  <c r="H236" i="1"/>
  <c r="G236" i="1"/>
  <c r="F236" i="1"/>
  <c r="E236" i="1"/>
  <c r="D234" i="1"/>
  <c r="D232" i="1" s="1"/>
  <c r="H232" i="1"/>
  <c r="G232" i="1"/>
  <c r="F232" i="1"/>
  <c r="E232" i="1"/>
  <c r="D230" i="1"/>
  <c r="D228" i="1" s="1"/>
  <c r="H228" i="1"/>
  <c r="G228" i="1"/>
  <c r="F228" i="1"/>
  <c r="E228" i="1"/>
  <c r="D226" i="1"/>
  <c r="D224" i="1" s="1"/>
  <c r="H224" i="1"/>
  <c r="G224" i="1"/>
  <c r="F224" i="1"/>
  <c r="E224" i="1"/>
  <c r="D222" i="1"/>
  <c r="D220" i="1" s="1"/>
  <c r="H220" i="1"/>
  <c r="G220" i="1"/>
  <c r="F220" i="1"/>
  <c r="E220" i="1"/>
  <c r="D218" i="1"/>
  <c r="D216" i="1" s="1"/>
  <c r="H216" i="1"/>
  <c r="G216" i="1"/>
  <c r="F216" i="1"/>
  <c r="E216" i="1"/>
  <c r="D214" i="1"/>
  <c r="D212" i="1" s="1"/>
  <c r="H212" i="1"/>
  <c r="G212" i="1"/>
  <c r="F212" i="1"/>
  <c r="E212" i="1"/>
  <c r="D210" i="1"/>
  <c r="D208" i="1" s="1"/>
  <c r="H208" i="1"/>
  <c r="H8" i="1" s="1"/>
  <c r="G208" i="1"/>
  <c r="F208" i="1"/>
  <c r="E208" i="1"/>
  <c r="D198" i="1"/>
  <c r="D196" i="1"/>
  <c r="D192" i="1"/>
  <c r="D190" i="1" s="1"/>
  <c r="D188" i="1"/>
  <c r="D186" i="1" s="1"/>
  <c r="D184" i="1"/>
  <c r="D182" i="1" s="1"/>
  <c r="D164" i="1"/>
  <c r="D150" i="1"/>
  <c r="D149" i="1"/>
  <c r="D142" i="1"/>
  <c r="D141" i="1"/>
  <c r="D140" i="1"/>
  <c r="D138" i="1"/>
  <c r="D131" i="1"/>
  <c r="D129" i="1" s="1"/>
  <c r="D127" i="1"/>
  <c r="D125" i="1" s="1"/>
  <c r="D123" i="1"/>
  <c r="D121" i="1" s="1"/>
  <c r="D113" i="1"/>
  <c r="D111" i="1" s="1"/>
  <c r="D109" i="1"/>
  <c r="D107" i="1" s="1"/>
  <c r="D94" i="1"/>
  <c r="D90" i="1" s="1"/>
  <c r="D56" i="1"/>
  <c r="D55" i="1"/>
  <c r="D54" i="1"/>
  <c r="D50" i="1"/>
  <c r="D48" i="1" s="1"/>
  <c r="D46" i="1"/>
  <c r="D45" i="1"/>
  <c r="D41" i="1"/>
  <c r="D39" i="1"/>
  <c r="D38" i="1"/>
  <c r="D34" i="1"/>
  <c r="D32" i="1" s="1"/>
  <c r="D30" i="1"/>
  <c r="D28" i="1" s="1"/>
  <c r="D24" i="1"/>
  <c r="D23" i="1"/>
  <c r="D22" i="1"/>
  <c r="D21" i="1"/>
  <c r="D16" i="1"/>
  <c r="D14" i="1" s="1"/>
  <c r="D8" i="1" s="1"/>
  <c r="D12" i="1"/>
  <c r="D10" i="1" s="1"/>
  <c r="F8" i="1" l="1"/>
  <c r="G8" i="1"/>
  <c r="E8" i="1"/>
  <c r="D194" i="1"/>
</calcChain>
</file>

<file path=xl/sharedStrings.xml><?xml version="1.0" encoding="utf-8"?>
<sst xmlns="http://schemas.openxmlformats.org/spreadsheetml/2006/main" count="216" uniqueCount="174">
  <si>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</si>
  <si>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</si>
  <si>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</si>
  <si>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</si>
  <si>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Ընդամենը,</t>
  </si>
  <si>
    <t>այդ թվում՝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</si>
  <si>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</si>
  <si>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</si>
  <si>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</si>
  <si>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</si>
  <si>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</si>
  <si>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</si>
  <si>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</si>
  <si>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</si>
  <si>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ՀՀ ՆԱԽԱԳԱՀԻ ԱՇԽԱՏԱԿԱԶՄ</t>
  </si>
  <si>
    <t>այդ թվում`</t>
  </si>
  <si>
    <t>ՀՀ նախագահի աշխատակազմի տեխնիկական հագեցվածության բարելավում</t>
  </si>
  <si>
    <t>ՀՀ ԱԶԳԱՅԻՆ ԺՈՂՈՎ</t>
  </si>
  <si>
    <t>Ազգային ժողովի տեխնիկական հագեցվածության բարելավում</t>
  </si>
  <si>
    <t>ՀՀ ՎԱՐՉԱՊԵՏԻ ԱՇԽԱՏԱԿԱԶՄ</t>
  </si>
  <si>
    <t>Բնապահպանության և ընդերքի տեսչական մարմնի կարողությունների զարգացում և տեխնիկական հագեցվածության ապահովում</t>
  </si>
  <si>
    <t>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</si>
  <si>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</si>
  <si>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</si>
  <si>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</si>
  <si>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ԲԱՐՁՐԱԳՈՒՅՆ ԴԱՏԱԿԱՆ ԽՈՐՀՈՒՐԴ</t>
  </si>
  <si>
    <t>Բարձրագույն դատական խորհրդի տեխնիկական հագեցվածության բարելավում</t>
  </si>
  <si>
    <t>ՀՀ ԴԱՏԱԽԱԶՈՒԹՅՈՒՆ</t>
  </si>
  <si>
    <t>Միգրացիոն ծառայության կարողությունների զարգացում և տեխնիկական հագեցվածության ապահովում</t>
  </si>
  <si>
    <t>ՀՀ ԱՐԴԱՐԱԴԱՏՈՒԹՅԱՆ ՆԱԽԱՐԱՐՈՒԹՅՈՒՆ</t>
  </si>
  <si>
    <t>ՀՀ արդարադատության նախարարության կարողությունների զարգացում և տեխնիկական հագեցվածության ապահովում</t>
  </si>
  <si>
    <t>ՀՀ արդարադատության նախարարության պրոբացիայի ծառայության կարողությունների զարգացում և տեխնիկական հագեցվածության ապահովում</t>
  </si>
  <si>
    <t>Արդարադատության նախարարության տեխնիկական հագեցվածության ապահովում</t>
  </si>
  <si>
    <t>Պետական գույքի կառավարման կոմիտեի տեխնիկական հագեցվածության բարելավում</t>
  </si>
  <si>
    <t>ՀՀ ԱՐՏԱՔԻՆ ԳՈՐԾԵՐԻ ՆԱԽԱՐԱՐՈՒԹՅՈՒՆ</t>
  </si>
  <si>
    <t>Արտերկրում ՀՀ դեսպանությունների շենքային պայմանների ապահովում</t>
  </si>
  <si>
    <t>Բնապահպանության նախարարության Անտառային կոմիտեի տեխնիկական կարողությունների ընդլայնում</t>
  </si>
  <si>
    <t>Անտառվերականգնման և անտառապատման աշխատանքներ</t>
  </si>
  <si>
    <t>Ոռոգման համակարգերի հիմնանորոգում</t>
  </si>
  <si>
    <t>Ջրային կոմիտեի տեխնիկական հագեցվածության բարելավում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</si>
  <si>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</si>
  <si>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ք. Վանաձորի գյուղատնտեսական պետական քոլեջի վերակառուցում</t>
  </si>
  <si>
    <t>ՀՀ Գեղարքունիքի մարզ</t>
  </si>
  <si>
    <t>Երևան քաղաք</t>
  </si>
  <si>
    <t xml:space="preserve">թիվ 22 հիմնական դպրոց          </t>
  </si>
  <si>
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</si>
  <si>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գ. Ն. Գետաշենի թիվ 1 միջնակարգ դպրոց 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</si>
  <si>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</si>
  <si>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</si>
  <si>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Ներդրումներ թանգարանների և պատկերասրահների հիմնանորոգման համար</t>
  </si>
  <si>
    <t>Հանրային գրադարանների նյութատեխնիկական բազայի զարգացում</t>
  </si>
  <si>
    <t>Ներդրումներ թատրոնների շենքերի կապիտալ վերանորոգման համար</t>
  </si>
  <si>
    <t>Աջակցություն համայնքներին մշակութային հաստատությունների շենքային պայմանների բարելավման համար</t>
  </si>
  <si>
    <t>Երաժշտական և արվեստի դպրոցների համար երաժշտական գործիքների ձեռքբերում</t>
  </si>
  <si>
    <t>ՀՀ ՊԱՇՏՊԱՆՈՒԹՅԱՆ ՆԱԽԱՐԱՐՈՒԹՅՈՒՆ</t>
  </si>
  <si>
    <t>ՀՀ պաշտպանության նախարարության շենքային պայմաններ բարելավում</t>
  </si>
  <si>
    <t>Ռազմական կարիքի բավարարում</t>
  </si>
  <si>
    <t>Պետական նշանակության ավտոճանապարհների հիմնանորոգում</t>
  </si>
  <si>
    <t>Տրանսպորտային օբյեկտների հիմնանորոգում</t>
  </si>
  <si>
    <t>ՀՀ քաղաքացիական ավիացիայի կոմիտեի տեխնիկական հագեցվածության բարելավում</t>
  </si>
  <si>
    <t>ՀՀ ՖԻՆԱՆՍՆԵՐԻ ՆԱԽԱՐԱՐՈՒԹՅՈՒՆ</t>
  </si>
  <si>
    <t>ՀՀ ֆինանսների նախարարության տեխնիկական հագեցվածության բարելավում</t>
  </si>
  <si>
    <t>ՀՀ ԱՐՏԱԿԱՐԳ ԻՐԱՎԻՃԱԿՆԵՐԻ ՆԱԽԱՐԱՐՈՒԹՅՈՒՆ</t>
  </si>
  <si>
    <t>Արտակարգ իրավիճակների նախարարության տեխնիկական հագեցվածության բարելավում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</si>
  <si>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</si>
  <si>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</si>
  <si>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</si>
  <si>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ՏՆՏԵՍԱԿԱՆ ՄՐՑԱԿՑՈՒԹՅԱՆ ՊԱՇՏՊԱՆՈՒԹՅԱՆ ՊԵՏԱԿԱՆ ՀԱՆՁՆԱԺՈՂՈՎ</t>
  </si>
  <si>
    <t>ՀՀ տնտեսական մրցակցության պաշտպանության պետական հանձնաժողովի տեխնիկական հագեցվածության բարելավում</t>
  </si>
  <si>
    <t>ՀՀ ԱՆՇԱՐԺ ԳՈՒՅՔԻ ԿԱԴԱՍՏՐԻ ԿՈՄԻՏԵ</t>
  </si>
  <si>
    <t>Անշարժ գույքի կադաստրի կոմիտեի տեխնիկական հագեցվածության բարելավում</t>
  </si>
  <si>
    <t>Թեմատիկ քարտեզագրության աշխատանքներ</t>
  </si>
  <si>
    <t>Աշխարհագրական անվանումների պետական քարտադարանի թարմացման աշխատանքներ</t>
  </si>
  <si>
    <t>ՀՀ ՊԵՏԱԿԱՆ ԵԿԱՄՈՒՏՆԵՐԻ ԿՈՄԻՏԵ</t>
  </si>
  <si>
    <t>Ռենտգենյան սարքավորումների տեխնիկական սպասարկում</t>
  </si>
  <si>
    <t>ՀՀ ՊԵԿ կարիքի բավարարում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</si>
  <si>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</si>
  <si>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</si>
  <si>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</si>
  <si>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</si>
  <si>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Ազգային անվտանգության համակարգի կողմից ծառայությունների մատուցման ապահովման համար ոչ նյութական հիմնական միջոցների ձեռբերում</t>
  </si>
  <si>
    <t>ՀՀ ՈՍՏԻԿԱՆՈՒԹՅՈՒՆ</t>
  </si>
  <si>
    <t>ՀՀ ոստիկանության բժշկական  վարչության տեխնիկական հագեցվածության բարելավում</t>
  </si>
  <si>
    <t>Պետական պահպանության ծառայություններ մատուցող ՀՀ ոստիկանության ստորաբաժանումների կարիքի բավարարում</t>
  </si>
  <si>
    <t>ՀՀ ՀԱՇՎԵՔՆՆԻՉ ՊԱԼԱՏ</t>
  </si>
  <si>
    <t>Հաշվեքննիչ պալատի տեխնիկական հագեցվածության բարելավում</t>
  </si>
  <si>
    <t>ՄԱՐԴՈՒ ԻՐԱՎՈՒՆՔՆԵՐԻ ՊԱՇՏՊԱՆԻ ԱՇԽԱՏԱԿԱԶՄ</t>
  </si>
  <si>
    <t>ՀՀ ՔՆՆՉԱԿԱՆ ԿՈՄԻՏԵ</t>
  </si>
  <si>
    <t>ՀՀ քննչական կոմիտեի տեխնիկական հագեցվածության բարելավում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</si>
  <si>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</si>
  <si>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</si>
  <si>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</si>
  <si>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Քաղաքաշինության կոմիտեի կարողությունների զարգացում և տեխնիկական հագեցվածության ապահովում</t>
  </si>
  <si>
    <t>Հարկադիր կատարման ծառայության տեխնիկական հագեցվածության բարելավում</t>
  </si>
  <si>
    <t>ՀՀ ԱՐԱԳԱԾՈՏՆԻ ՄԱՐԶՊԵՏԱՐԱՆ</t>
  </si>
  <si>
    <t>ՀՀ Արագածոտնի մարզպետարանի տեխնիկական հագեցվածության բարելավում</t>
  </si>
  <si>
    <t>ՀՀ ԱՐԱՐԱՏԻ ՄԱՐԶՊԵՏԱՐԱՆ</t>
  </si>
  <si>
    <t>ՀՀ Արարատի մարզպետարանի տեխնիկական հագեցվածության բարելավում</t>
  </si>
  <si>
    <t>ՀՀ ԱՐՄԱՎԻՐԻ ՄԱՐԶՊԵՏԱՐԱՆ</t>
  </si>
  <si>
    <t>ՀՀ Արմավիրի մարզպետարանի տեխնիկական հագեցվածության բարելավում</t>
  </si>
  <si>
    <t>ՀՀ ԳԵՂԱՐՔՈՒՆԻՔԻ ՄԱՐԶՊԵՏԱՐԱՆ</t>
  </si>
  <si>
    <t>ՀՀ Գեղարքունիքի մարզպետարանի տեխնիկական հագեցվածության բարելավում</t>
  </si>
  <si>
    <t>ՀՀ ԼՈՌՈՒ ՄԱՐԶՊԵՏԱՐԱՆ</t>
  </si>
  <si>
    <t>ՀՀ Լոռու մարզպետարանի տեխնիկական հագեցվածության բարելավում</t>
  </si>
  <si>
    <t>ՀՀ ՇԻՐԱԿԻ ՄԱՐԶՊԵՏԱՐԱՆ</t>
  </si>
  <si>
    <t>ՀՀ Շիրակ մարզպետարանի տեխնիկական հագեցվածության բարելավում</t>
  </si>
  <si>
    <t>ՀՀ ՍՅՈՒՆԻՔԻ ՄԱՐԶՊԵՏԱՐԱՆ</t>
  </si>
  <si>
    <t>ՀՀ Սյունիքի մարզպետարանի տեխնիկական հագեցվածության բարելավում</t>
  </si>
  <si>
    <t>ՀՀ ՎԱՅՈՑ ՁՈՐԻ ՄԱՐԶՊԵՏԱՐԱՆ</t>
  </si>
  <si>
    <t>ՀՀ Վայոց ձորի մարզպետարանի տեխնիկական հագեցվածության բարելավում</t>
  </si>
  <si>
    <t>ՀՀ ՏԱՎՈՒՇԻ ՄԱՐԶՊԵՏԱՐԱՆ</t>
  </si>
  <si>
    <t>ՀՀ Տավուշի մարզպետարանի տեխնիկական հագեցվածության բարելավում</t>
  </si>
  <si>
    <t>Աղյուսակ N 3</t>
  </si>
  <si>
    <t>Դատախազության տեխնիկական հագեցվածության բարելավում</t>
  </si>
  <si>
    <t>ՀՀ տնտեսական զարգացման և ներդրումների նախարարության Մտավոր սեփականության գործակալության տեխնիկական հագեցվածության բարելավում</t>
  </si>
  <si>
    <t>ՀՀ վիճակագրական կոմիտեի տեխնիկական հագեցվածության բարելավում</t>
  </si>
  <si>
    <t>Նախագծահետազոտական փաստաթղթերի կազմման աշխատանքներ</t>
  </si>
  <si>
    <t>ՀՀ մարդու իրավունքների պաշտպանի աշխատակազմի  տեխնիկական հագեցվածության բարելավում</t>
  </si>
  <si>
    <t>Հայաստանի Հանրապետության 2020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</si>
  <si>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Ազգային տարածական տվյալների ենթակառուցվածքների մշակման  բնագավառում նախատեսվող աշխատանքներ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</si>
  <si>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</si>
  <si>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</si>
  <si>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>ՀՀ թվային տեղագրական քարտեզների երկրատեղեկատվական համակարգի միջավայրում ստեղծման աշխատանքներ</t>
  </si>
  <si>
    <t>ՀԱՅԱՍՏԱՆԻ ՀԱՆՐԱՅԻՆ ՀԵՌՈՒՍՏԱՌԱԴԻՈԸՆԿԵՐՈՒԹՅԱՆ ԽՈՐՀՈՒՐԴ</t>
  </si>
  <si>
    <t>Հանրային հեռուստառադիոընկերության խորհրդի տեխնիկական հագեցվածության բարելավում</t>
  </si>
  <si>
    <t>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</si>
  <si>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ՀՀ ոստիկանության «Ճանապարհային ոստիկանություն» ծառայության կարիքի բավարարում</t>
  </si>
  <si>
    <t xml:space="preserve"> ՀՀ ոստիկանության անձնագրային և վիզաների վարչության տեխնիկական կարիքի բավարարում</t>
  </si>
  <si>
    <t>1.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</si>
  <si>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ՀՀ Լոռու մարզ</t>
  </si>
  <si>
    <t>2. Նախնական մասնագիտական (արհեստագործական) և միջին մասնագիտական ուսումնական հաստատությունների շենքային պայմանների բարելավում</t>
  </si>
  <si>
    <t xml:space="preserve"> Կրթական օբյեկտների շենքային պայմանների բարելավում</t>
  </si>
  <si>
    <t>Անտառային կոմիտեի շենքային պայմանների բարելավում</t>
  </si>
  <si>
    <t>Ջրային տնտեսության հիդրոտեխնիկական սարքավորումների տեղադրում</t>
  </si>
  <si>
    <t>ՀՀ  ՊԵԿ Գավառ քաղաքի Հերոս քաղաք Նովոռոսիյսկի թիվ 4 հասցեի վարչական շենքի վերանորոգման աշխատանքներ</t>
  </si>
  <si>
    <t>Ապարանի Բաղրամյան 43 հասցեում գտնվող  վթարային շենքի փոխարեն նոր բնակելի շենքի կառուցում</t>
  </si>
  <si>
    <t>Բնակարանային շինարարություն</t>
  </si>
  <si>
    <t>Հոսպիտալների և բուժկետերի բժշկական սարքավորումներով համալրում</t>
  </si>
  <si>
    <t>Բնապահպանության նախարարության տեխնիկական կարողությունների ընդլայնում</t>
  </si>
  <si>
    <t>Գրադարանային ֆոնդի համալրում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</si>
  <si>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ապահովում_x000D_
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</si>
  <si>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</si>
  <si>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Լեզվի կոմիտեի կարողությունների զարգացում և տեխնիկական հագեցվածության ապահովում_x000D_</t>
  </si>
  <si>
    <t>ՀՀ  ՊԵԿ ք. Երևան, Արարատյան 90 հասցեի վարչական շենքի վերանորոգման նախագծահետազոտական աշխատանքներ</t>
  </si>
  <si>
    <t>ՀՀ ՊԵԿ Արևելյան մաքսատուն-վարչության Բագրատաշենի մաքսային կետի վերակառուցման նախագծահետազոտական աշխատանքներ</t>
  </si>
  <si>
    <t>ՀՀ ՊԵԿ Հարավային մաքսատուն-վարչության վարչական շենքի վերակառուցման նախագծահետազոտական աշխատանքներ</t>
  </si>
  <si>
    <t>ՀՀ ՊԵԿ Սյունիքի մարզի Ագարակ համայնքում ծառայողական շենքի կառուցման նախագծահետազոտական աշխատանքներ</t>
  </si>
  <si>
    <t>ՀՀ  ՊԵԿ Հյուսիսային մաքսատուն-վարչության վարչական շենքի և օժանդակ շինությունների վերանորոգման նախագծահետազոտական աշխատանքներ</t>
  </si>
  <si>
    <t>ք. Վանաձոր, Տարոն-4, Էներգետիկների թաղամաս  թիվ 4 բ բնակելի շենքի կիսակառուցի ավարտման նախագծահետազոտական աշխատանքներ</t>
  </si>
  <si>
    <t>Սպիտակ քաղաքում նոր բնակելի շենքի կառուցման նախագծահետազոտական աշխատանքներ</t>
  </si>
  <si>
    <t>ք. Գյումրի, Մսի կոմբինատ թաղամաս Լիսինյան թիվ 1  բնակելի շենքի կիսակառուցի ավարտման նախագծահետազոտական աշխատանքներ</t>
  </si>
  <si>
    <t>ք. Գյումրի, Մուշ-2 թաղամաս բ/շ 4-3ա   բնակելի շենքի կիսակառուցի ավարտման նախագծահետազոտական աշխատանքներ</t>
  </si>
  <si>
    <t>ք. Գյումրի, Մուշ-2 թաղամաս բ/շ 4-3բ   բնակելի շենքի կիսակառուցի ավարտման նախագծահետազոտական աշխատանքներ</t>
  </si>
  <si>
    <t>Վարչական օբյեկտների շենքային պայմանների բարելավում</t>
  </si>
  <si>
    <t>Անշարժ գույքի կադաստրի ծառայությունների մատուցման համար ոչ նյութական հիմնական միջոցների ձեռքբերում</t>
  </si>
  <si>
    <t>ՀՀ ԲԱՐՁՐ ՏԵԽՆՈԼՈԳԻԱԿԱՆ ԱՐԴՅՈՒՆԱԲԵՐՈՒԹՅԱՆ ՆԱԽԱՐԱՐՈՒԹՅՈՒՆ</t>
  </si>
  <si>
    <t>Ռազմարդունաբերության համալիրի զարգացում</t>
  </si>
  <si>
    <t>ՀՀ տարածքում բազային և շարժական ռադիոմոնիտորինգի համակարգի ներդրում</t>
  </si>
  <si>
    <t>Ազգային անվտանգության համակարգի շենքային ապահովվածության բարելավում</t>
  </si>
  <si>
    <t>որից՝</t>
  </si>
  <si>
    <t>ՀՀ ԱԱԾ ՍԶ 5070 զ/մ 13-րդ ՍՈՒ-ի սպայական բնակարանների կառուցում</t>
  </si>
  <si>
    <t>ՀՀ ԱԱԾ ՍԶ 5070 զ/մ ջոկատի տարածքում պահեստի կառուցում</t>
  </si>
  <si>
    <t>ՀՀ ԱԱԾ ՍԶ 5070 զ/մ 3-րդ ՍՈՒ-ի զորանոցի և օժանդակ շինությունների կապիտալ վերանորոգում</t>
  </si>
  <si>
    <t>ՀՀ ԱԱԾ Վայոց-Ձորի ՄՎ Վայքի բաժնի վարչական շենքի կապիտալ վերանորոգում</t>
  </si>
  <si>
    <t>ՀՀ ԱԱԾ և ՀՀ ԱԱԾ ՍԶ ստորաբաժանումների նախագծանախահաշվային փաստաթղթերի պատրաստում թվով 10 հատ</t>
  </si>
  <si>
    <t>Ազգային անվտանգության համակարգի տրանսպորտային սարքավորումների հագեցվածության բարելավում</t>
  </si>
  <si>
    <t>ՀՀ  ՇՐՋԱԿԱ ՄԻՋԱՎԱՅՐԻ  ՆԱԽԱՐԱՐՈՒԹՅՈՒՆ</t>
  </si>
  <si>
    <t>ՀՀ ԷԿՈՆՈՄԻԿԱՅԻ ՆԱԽԱՐԱՐՈՒԹՅՈՒՆ</t>
  </si>
  <si>
    <t>ՀՀ ԿՐԹՈՒԹՅԱՆ, ԳԻՏՈՒԹՅԱՆ, ՄՇԱԿՈՒՅԹԻ ԵՎ ՍՊՈՐՏԻ ՆԱԽԱՐԱՐՈՒԹՅՈՒՆ</t>
  </si>
  <si>
    <t>Երևանի զարդարվեստի արհեստագործական պետական ուսումնարան</t>
  </si>
  <si>
    <t xml:space="preserve"> ՀՀ Սյունիքի մարզ</t>
  </si>
  <si>
    <t>Սյունիքի տարածաշրջանային պետական քոլեջ</t>
  </si>
  <si>
    <t>ՀՀ վարչապետի աշխատակազմի տեխնիկական հագեցվածության բարելավում</t>
  </si>
  <si>
    <t>Բյուջեի ախագծի նախնական տարբերակ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</si>
</sst>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6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b/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3" fillId="0" borderId="0"/>
    <xf numFmtId="0" fontId="15" fillId="3" borderId="0" applyNumberFormat="0" applyBorder="0" applyAlignment="0" applyProtection="0"/>
    <xf numFmtId="0" fontId="1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8" applyNumberFormat="0" applyAlignment="0" applyProtection="0"/>
    <xf numFmtId="0" fontId="19" fillId="23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8" applyNumberFormat="0" applyAlignment="0" applyProtection="0"/>
    <xf numFmtId="0" fontId="26" fillId="0" borderId="13" applyNumberFormat="0" applyFill="0" applyAlignment="0" applyProtection="0"/>
    <xf numFmtId="0" fontId="27" fillId="24" borderId="0" applyNumberFormat="0" applyBorder="0" applyAlignment="0" applyProtection="0"/>
    <xf numFmtId="1" fontId="33" fillId="0" borderId="0"/>
    <xf numFmtId="1" fontId="33" fillId="0" borderId="0"/>
    <xf numFmtId="1" fontId="33" fillId="0" borderId="0"/>
    <xf numFmtId="0" fontId="2" fillId="0" borderId="0"/>
    <xf numFmtId="0" fontId="11" fillId="0" borderId="0"/>
    <xf numFmtId="0" fontId="11" fillId="0" borderId="0"/>
    <xf numFmtId="0" fontId="3" fillId="25" borderId="14" applyNumberFormat="0" applyFont="0" applyAlignment="0" applyProtection="0"/>
    <xf numFmtId="0" fontId="28" fillId="22" borderId="15" applyNumberFormat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/>
    <xf numFmtId="1" fontId="33" fillId="0" borderId="0"/>
    <xf numFmtId="0" fontId="3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5" fillId="0" borderId="0" xfId="0" applyFon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70" applyFont="1" applyBorder="1" applyAlignment="1">
      <alignment horizontal="center" vertical="center" wrapText="1"/>
    </xf>
    <xf numFmtId="0" fontId="8" fillId="0" borderId="0" xfId="70" applyFont="1" applyAlignment="1">
      <alignment vertical="center" wrapText="1"/>
    </xf>
    <xf numFmtId="0" fontId="8" fillId="2" borderId="6" xfId="70" applyFont="1" applyFill="1" applyBorder="1" applyAlignment="1">
      <alignment horizontal="center" vertical="center" wrapText="1"/>
    </xf>
    <xf numFmtId="0" fontId="8" fillId="2" borderId="6" xfId="7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8" fillId="2" borderId="6" xfId="70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165" fontId="5" fillId="0" borderId="6" xfId="3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>
      <alignment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6" fillId="2" borderId="6" xfId="2" applyNumberFormat="1" applyFont="1" applyFill="1" applyBorder="1" applyAlignment="1">
      <alignment horizontal="center" vertical="center" wrapText="1"/>
    </xf>
    <xf numFmtId="165" fontId="8" fillId="2" borderId="6" xfId="2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5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</cellXfs>
  <cellStyles count="7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NULL"/><Relationship Id="rId18" Type="http://schemas.openxmlformats.org/officeDocument/2006/relationships/revisionLog" Target="NULL"/><Relationship Id="rId26" Type="http://schemas.openxmlformats.org/officeDocument/2006/relationships/revisionLog" Target="NULL"/><Relationship Id="rId39" Type="http://schemas.openxmlformats.org/officeDocument/2006/relationships/revisionLog" Target="revisionLog39.xml"/><Relationship Id="rId21" Type="http://schemas.openxmlformats.org/officeDocument/2006/relationships/revisionLog" Target="NULL"/><Relationship Id="rId34" Type="http://schemas.openxmlformats.org/officeDocument/2006/relationships/revisionLog" Target="NULL"/><Relationship Id="rId42" Type="http://schemas.openxmlformats.org/officeDocument/2006/relationships/revisionLog" Target="revisionLog3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55" Type="http://schemas.openxmlformats.org/officeDocument/2006/relationships/revisionLog" Target="revisionLog16.xml"/><Relationship Id="rId63" Type="http://schemas.openxmlformats.org/officeDocument/2006/relationships/revisionLog" Target="revisionLog24.xml"/><Relationship Id="rId68" Type="http://schemas.openxmlformats.org/officeDocument/2006/relationships/revisionLog" Target="revisionLog29.xml"/><Relationship Id="rId76" Type="http://schemas.openxmlformats.org/officeDocument/2006/relationships/revisionLog" Target="revisionLog37.xml"/><Relationship Id="rId7" Type="http://schemas.openxmlformats.org/officeDocument/2006/relationships/revisionLog" Target="NULL"/><Relationship Id="rId71" Type="http://schemas.openxmlformats.org/officeDocument/2006/relationships/revisionLog" Target="revisionLog32.xml"/><Relationship Id="rId2" Type="http://schemas.openxmlformats.org/officeDocument/2006/relationships/revisionLog" Target="NULL"/><Relationship Id="rId16" Type="http://schemas.openxmlformats.org/officeDocument/2006/relationships/revisionLog" Target="NULL"/><Relationship Id="rId29" Type="http://schemas.openxmlformats.org/officeDocument/2006/relationships/revisionLog" Target="NULL"/><Relationship Id="rId11" Type="http://schemas.openxmlformats.org/officeDocument/2006/relationships/revisionLog" Target="NULL"/><Relationship Id="rId24" Type="http://schemas.openxmlformats.org/officeDocument/2006/relationships/revisionLog" Target="NULL"/><Relationship Id="rId32" Type="http://schemas.openxmlformats.org/officeDocument/2006/relationships/revisionLog" Target="NULL"/><Relationship Id="rId37" Type="http://schemas.openxmlformats.org/officeDocument/2006/relationships/revisionLog" Target="NULL"/><Relationship Id="rId40" Type="http://schemas.openxmlformats.org/officeDocument/2006/relationships/revisionLog" Target="revisionLog1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58" Type="http://schemas.openxmlformats.org/officeDocument/2006/relationships/revisionLog" Target="revisionLog19.xml"/><Relationship Id="rId66" Type="http://schemas.openxmlformats.org/officeDocument/2006/relationships/revisionLog" Target="revisionLog27.xml"/><Relationship Id="rId74" Type="http://schemas.openxmlformats.org/officeDocument/2006/relationships/revisionLog" Target="revisionLog35.xml"/><Relationship Id="rId5" Type="http://schemas.openxmlformats.org/officeDocument/2006/relationships/revisionLog" Target="NULL"/><Relationship Id="rId61" Type="http://schemas.openxmlformats.org/officeDocument/2006/relationships/revisionLog" Target="revisionLog22.xml"/><Relationship Id="rId15" Type="http://schemas.openxmlformats.org/officeDocument/2006/relationships/revisionLog" Target="NULL"/><Relationship Id="rId23" Type="http://schemas.openxmlformats.org/officeDocument/2006/relationships/revisionLog" Target="NULL"/><Relationship Id="rId28" Type="http://schemas.openxmlformats.org/officeDocument/2006/relationships/revisionLog" Target="NULL"/><Relationship Id="rId36" Type="http://schemas.openxmlformats.org/officeDocument/2006/relationships/revisionLog" Target="NULL"/><Relationship Id="rId49" Type="http://schemas.openxmlformats.org/officeDocument/2006/relationships/revisionLog" Target="revisionLog10.xml"/><Relationship Id="rId57" Type="http://schemas.openxmlformats.org/officeDocument/2006/relationships/revisionLog" Target="revisionLog18.xml"/><Relationship Id="rId19" Type="http://schemas.openxmlformats.org/officeDocument/2006/relationships/revisionLog" Target="NULL"/><Relationship Id="rId10" Type="http://schemas.openxmlformats.org/officeDocument/2006/relationships/revisionLog" Target="NULL"/><Relationship Id="rId31" Type="http://schemas.openxmlformats.org/officeDocument/2006/relationships/revisionLog" Target="NUL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60" Type="http://schemas.openxmlformats.org/officeDocument/2006/relationships/revisionLog" Target="revisionLog21.xml"/><Relationship Id="rId65" Type="http://schemas.openxmlformats.org/officeDocument/2006/relationships/revisionLog" Target="revisionLog26.xml"/><Relationship Id="rId73" Type="http://schemas.openxmlformats.org/officeDocument/2006/relationships/revisionLog" Target="revisionLog34.xml"/><Relationship Id="rId78" Type="http://schemas.openxmlformats.org/officeDocument/2006/relationships/revisionLog" Target="revisionLog40.xml"/><Relationship Id="rId14" Type="http://schemas.openxmlformats.org/officeDocument/2006/relationships/revisionLog" Target="NULL"/><Relationship Id="rId22" Type="http://schemas.openxmlformats.org/officeDocument/2006/relationships/revisionLog" Target="NULL"/><Relationship Id="rId27" Type="http://schemas.openxmlformats.org/officeDocument/2006/relationships/revisionLog" Target="NULL"/><Relationship Id="rId30" Type="http://schemas.openxmlformats.org/officeDocument/2006/relationships/revisionLog" Target="NULL"/><Relationship Id="rId35" Type="http://schemas.openxmlformats.org/officeDocument/2006/relationships/revisionLog" Target="NUL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Relationship Id="rId56" Type="http://schemas.openxmlformats.org/officeDocument/2006/relationships/revisionLog" Target="revisionLog17.xml"/><Relationship Id="rId4" Type="http://schemas.openxmlformats.org/officeDocument/2006/relationships/revisionLog" Target="NULL"/><Relationship Id="rId9" Type="http://schemas.openxmlformats.org/officeDocument/2006/relationships/revisionLog" Target="NULL"/><Relationship Id="rId64" Type="http://schemas.openxmlformats.org/officeDocument/2006/relationships/revisionLog" Target="revisionLog25.xml"/><Relationship Id="rId69" Type="http://schemas.openxmlformats.org/officeDocument/2006/relationships/revisionLog" Target="revisionLog30.xml"/><Relationship Id="rId77" Type="http://schemas.openxmlformats.org/officeDocument/2006/relationships/revisionLog" Target="revisionLog38.xml"/><Relationship Id="rId8" Type="http://schemas.openxmlformats.org/officeDocument/2006/relationships/revisionLog" Target="NULL"/><Relationship Id="rId51" Type="http://schemas.openxmlformats.org/officeDocument/2006/relationships/revisionLog" Target="revisionLog12.xml"/><Relationship Id="rId72" Type="http://schemas.openxmlformats.org/officeDocument/2006/relationships/revisionLog" Target="revisionLog33.xml"/><Relationship Id="rId3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NULL"/><Relationship Id="rId33" Type="http://schemas.openxmlformats.org/officeDocument/2006/relationships/revisionLog" Target="NULL"/><Relationship Id="rId38" Type="http://schemas.openxmlformats.org/officeDocument/2006/relationships/revisionLog" Target="NULL"/><Relationship Id="rId46" Type="http://schemas.openxmlformats.org/officeDocument/2006/relationships/revisionLog" Target="revisionLog7.xml"/><Relationship Id="rId59" Type="http://schemas.openxmlformats.org/officeDocument/2006/relationships/revisionLog" Target="revisionLog20.xml"/><Relationship Id="rId67" Type="http://schemas.openxmlformats.org/officeDocument/2006/relationships/revisionLog" Target="revisionLog28.xml"/><Relationship Id="rId20" Type="http://schemas.openxmlformats.org/officeDocument/2006/relationships/revisionLog" Target="NULL"/><Relationship Id="rId41" Type="http://schemas.openxmlformats.org/officeDocument/2006/relationships/revisionLog" Target="revisionLog2.xml"/><Relationship Id="rId54" Type="http://schemas.openxmlformats.org/officeDocument/2006/relationships/revisionLog" Target="revisionLog15.xml"/><Relationship Id="rId62" Type="http://schemas.openxmlformats.org/officeDocument/2006/relationships/revisionLog" Target="revisionLog23.xml"/><Relationship Id="rId70" Type="http://schemas.openxmlformats.org/officeDocument/2006/relationships/revisionLog" Target="revisionLog31.xml"/><Relationship Id="rId75" Type="http://schemas.openxmlformats.org/officeDocument/2006/relationships/revisionLog" Target="revisionLog36.xml"/><Relationship Id="rId1" Type="http://schemas.openxmlformats.org/officeDocument/2006/relationships/revisionLog" Target="NULL"/><Relationship Id="rId6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8D9C544-0C78-4155-8905-C17AD50B6A34}" diskRevisions="1" revisionId="1891" version="10">
  <header guid="{681AB857-AE7F-4DB6-B6CC-FEB58F70371D}" dateTime="2019-06-30T14:45:34" maxSheetId="2" userName="Svetlana Sukiasyan" r:id="rId1">
    <sheetIdMap count="1">
      <sheetId val="1"/>
    </sheetIdMap>
  </header>
  <header guid="{F2FFBE43-6505-4511-A484-0650FBD243FA}" dateTime="2019-06-30T15:36:07" maxSheetId="2" userName="Karine Khojabekyan" r:id="rId2" minRId="1" maxRId="9">
    <sheetIdMap count="1">
      <sheetId val="1"/>
    </sheetIdMap>
  </header>
  <header guid="{AE75B432-42E6-4507-AC9F-D6087D7A3287}" dateTime="2019-06-30T15:39:49" maxSheetId="2" userName="Karine Khojabekyan" r:id="rId3" minRId="11" maxRId="63">
    <sheetIdMap count="1">
      <sheetId val="1"/>
    </sheetIdMap>
  </header>
  <header guid="{CBF09C6C-9E15-4456-AC4F-5CFAEFC82625}" dateTime="2019-06-30T15:52:29" maxSheetId="2" userName="Karine Khojabekyan" r:id="rId4" minRId="64" maxRId="103">
    <sheetIdMap count="1">
      <sheetId val="1"/>
    </sheetIdMap>
  </header>
  <header guid="{034D519E-17DC-4EF6-BDCC-7C9997B5B418}" dateTime="2019-06-30T15:57:02" maxSheetId="2" userName="Karine Khojabekyan" r:id="rId5" minRId="105" maxRId="115">
    <sheetIdMap count="1">
      <sheetId val="1"/>
    </sheetIdMap>
  </header>
  <header guid="{5BC3D98E-CD10-49C8-99F5-6447D48A8C88}" dateTime="2019-06-30T15:57:21" maxSheetId="2" userName="Svetlana Sukiasyan" r:id="rId6" minRId="116" maxRId="303">
    <sheetIdMap count="1">
      <sheetId val="1"/>
    </sheetIdMap>
    <reviewedList count="1">
      <reviewed rId="116"/>
    </reviewedList>
  </header>
  <header guid="{1959FB35-EA43-4F07-8A36-1C4FEED7F306}" dateTime="2019-06-30T15:58:28" maxSheetId="2" userName="Svetlana Sukiasyan" r:id="rId7" minRId="304">
    <sheetIdMap count="1">
      <sheetId val="1"/>
    </sheetIdMap>
  </header>
  <header guid="{8964B59F-9473-4289-952C-F202DEC22B77}" dateTime="2019-06-30T16:05:56" maxSheetId="2" userName="Karine Khojabekyan" r:id="rId8" minRId="305" maxRId="322">
    <sheetIdMap count="1">
      <sheetId val="1"/>
    </sheetIdMap>
  </header>
  <header guid="{278C21FC-CCA9-4BB2-814C-215BD8B79900}" dateTime="2019-06-30T16:07:49" maxSheetId="2" userName="Karine Khojabekyan" r:id="rId9" minRId="324" maxRId="326">
    <sheetIdMap count="1">
      <sheetId val="1"/>
    </sheetIdMap>
  </header>
  <header guid="{532C0A11-543C-4FC8-9BC9-D13E90079762}" dateTime="2019-06-30T16:10:28" maxSheetId="2" userName="Karine Khojabekyan" r:id="rId10" minRId="328" maxRId="330">
    <sheetIdMap count="1">
      <sheetId val="1"/>
    </sheetIdMap>
  </header>
  <header guid="{BF788AEF-7F75-4EDE-88C9-2E11C7F2778B}" dateTime="2019-06-30T16:20:36" maxSheetId="2" userName="Karine Khojabekyan" r:id="rId11">
    <sheetIdMap count="1">
      <sheetId val="1"/>
    </sheetIdMap>
  </header>
  <header guid="{DFDDF1DD-B678-42A2-A8EA-66D04FA74210}" dateTime="2019-06-30T16:22:03" maxSheetId="2" userName="Karine Khojabekyan" r:id="rId12" minRId="333">
    <sheetIdMap count="1">
      <sheetId val="1"/>
    </sheetIdMap>
  </header>
  <header guid="{1E5DF9EF-F41B-42BA-BE4A-B0E5D6D2581E}" dateTime="2019-06-30T16:22:06" maxSheetId="2" userName="Svetlana Sukiasyan" r:id="rId13" minRId="334" maxRId="557">
    <sheetIdMap count="1">
      <sheetId val="1"/>
    </sheetIdMap>
  </header>
  <header guid="{92B30C72-EA6B-40C1-BD0A-9A4B634730C1}" dateTime="2019-06-30T18:45:43" maxSheetId="2" userName="Svetlana Sukiasyan" r:id="rId14" minRId="558" maxRId="757">
    <sheetIdMap count="1">
      <sheetId val="1"/>
    </sheetIdMap>
  </header>
  <header guid="{6FBC7CBA-93D4-4128-9EA3-8EF83C028F5F}" dateTime="2019-06-30T19:29:37" maxSheetId="2" userName="Svetlana Sukiasyan" r:id="rId15" minRId="758">
    <sheetIdMap count="1">
      <sheetId val="1"/>
    </sheetIdMap>
  </header>
  <header guid="{B213AB91-5210-467F-8283-FC4656D1E613}" dateTime="2019-06-30T19:56:56" maxSheetId="2" userName="Svetlana Sukiasyan" r:id="rId16" minRId="759" maxRId="820">
    <sheetIdMap count="1">
      <sheetId val="1"/>
    </sheetIdMap>
  </header>
  <header guid="{3859B5AA-4515-4A64-8BB5-13D159563D20}" dateTime="2019-07-01T09:06:24" maxSheetId="2" userName="Svetlana Sukiasyan" r:id="rId17" minRId="821">
    <sheetIdMap count="1">
      <sheetId val="1"/>
    </sheetIdMap>
  </header>
  <header guid="{999BA1FF-D086-45C5-B747-F610BFC58C7A}" dateTime="2019-07-01T10:25:16" maxSheetId="2" userName="Svetlana Sukiasyan" r:id="rId18" minRId="822" maxRId="834">
    <sheetIdMap count="1">
      <sheetId val="1"/>
    </sheetIdMap>
  </header>
  <header guid="{67EE4570-D843-48EF-84DB-06DE63F0298E}" dateTime="2019-07-01T10:28:53" maxSheetId="2" userName="Svetlana Sukiasyan" r:id="rId19">
    <sheetIdMap count="1">
      <sheetId val="1"/>
    </sheetIdMap>
  </header>
  <header guid="{C1D278F3-1637-4C35-AA8E-4C49784DECB6}" dateTime="2019-07-01T10:43:22" maxSheetId="2" userName="Svetlana Sukiasyan" r:id="rId20">
    <sheetIdMap count="1">
      <sheetId val="1"/>
    </sheetIdMap>
  </header>
  <header guid="{C035296A-9F21-4E67-92BB-1CC6417784FB}" dateTime="2019-07-01T11:21:03" maxSheetId="2" userName="Svetlana Sukiasyan" r:id="rId21" minRId="836" maxRId="856">
    <sheetIdMap count="1">
      <sheetId val="1"/>
    </sheetIdMap>
  </header>
  <header guid="{16863F29-1DA8-4356-9075-CF29E7352A95}" dateTime="2019-07-01T11:24:41" maxSheetId="2" userName="Svetlana Sukiasyan" r:id="rId22" minRId="858" maxRId="872">
    <sheetIdMap count="1">
      <sheetId val="1"/>
    </sheetIdMap>
  </header>
  <header guid="{2FE433F1-647B-4C5B-B729-362D76C4D20E}" dateTime="2019-07-01T11:45:12" maxSheetId="2" userName="Svetlana Sukiasyan" r:id="rId23" minRId="874" maxRId="1075">
    <sheetIdMap count="1">
      <sheetId val="1"/>
    </sheetIdMap>
  </header>
  <header guid="{A18A5347-B532-4C88-B901-E59D361FAD31}" dateTime="2019-07-01T11:46:40" maxSheetId="2" userName="Svetlana Sukiasyan" r:id="rId24">
    <sheetIdMap count="1">
      <sheetId val="1"/>
    </sheetIdMap>
  </header>
  <header guid="{C6DB348D-87CD-4CBE-A35B-2C0AE8A60D80}" dateTime="2019-07-01T12:09:31" maxSheetId="2" userName="Svetlana Sukiasyan" r:id="rId25" minRId="1077" maxRId="1086">
    <sheetIdMap count="1">
      <sheetId val="1"/>
    </sheetIdMap>
  </header>
  <header guid="{EB363A26-2A29-4A98-9316-A4578690A3B0}" dateTime="2019-07-01T12:10:00" maxSheetId="2" userName="Svetlana Sukiasyan" r:id="rId26" minRId="1088" maxRId="1093">
    <sheetIdMap count="1">
      <sheetId val="1"/>
    </sheetIdMap>
  </header>
  <header guid="{CC301FBA-89CE-4E7C-BFFF-4C7D9827B453}" dateTime="2019-07-01T12:12:42" maxSheetId="2" userName="Svetlana Sukiasyan" r:id="rId27" minRId="1095" maxRId="1104">
    <sheetIdMap count="1">
      <sheetId val="1"/>
    </sheetIdMap>
  </header>
  <header guid="{DF0971D2-3636-46A4-9C8A-5C2C5022AFB7}" dateTime="2019-07-01T12:13:14" maxSheetId="2" userName="Svetlana Sukiasyan" r:id="rId28">
    <sheetIdMap count="1">
      <sheetId val="1"/>
    </sheetIdMap>
  </header>
  <header guid="{1BCC79A2-42C9-4387-8426-FE68C93A34B4}" dateTime="2019-07-03T12:25:39" maxSheetId="2" userName="Svetlana Sukiasyan" r:id="rId29" minRId="1107" maxRId="1110">
    <sheetIdMap count="1">
      <sheetId val="1"/>
    </sheetIdMap>
  </header>
  <header guid="{A4846A87-C98A-46A0-A79A-8BEC77E2FB6E}" dateTime="2019-07-03T12:33:52" maxSheetId="2" userName="Svetlana Sukiasyan" r:id="rId30" minRId="1112" maxRId="1125">
    <sheetIdMap count="1">
      <sheetId val="1"/>
    </sheetIdMap>
  </header>
  <header guid="{C304D136-33DB-4722-8459-9DD26A64CFA2}" dateTime="2019-07-03T15:51:58" maxSheetId="2" userName="Svetlana Sukiasyan" r:id="rId31" minRId="1127" maxRId="1130">
    <sheetIdMap count="1">
      <sheetId val="1"/>
    </sheetIdMap>
  </header>
  <header guid="{5DA667C9-AA7D-4616-97E6-945D912F1442}" dateTime="2019-07-03T17:41:27" maxSheetId="2" userName="Svetlana Sukiasyan" r:id="rId32" minRId="1132" maxRId="1174">
    <sheetIdMap count="1">
      <sheetId val="1"/>
    </sheetIdMap>
  </header>
  <header guid="{563AB1C4-732B-495B-AC60-AE2E68220D13}" dateTime="2019-07-03T20:38:07" maxSheetId="2" userName="Svetlana Sukiasyan" r:id="rId33" minRId="1176">
    <sheetIdMap count="1">
      <sheetId val="1"/>
    </sheetIdMap>
  </header>
  <header guid="{C47F34D5-74B4-4E26-910F-3EC261C232D2}" dateTime="2019-07-03T20:42:27" maxSheetId="2" userName="Svetlana Sukiasyan" r:id="rId34">
    <sheetIdMap count="1">
      <sheetId val="1"/>
    </sheetIdMap>
  </header>
  <header guid="{8402D521-B0EF-4A78-BD44-A45F82B092F4}" dateTime="2019-07-03T21:15:30" maxSheetId="2" userName="Svetlana Sukiasyan" r:id="rId35" minRId="1180" maxRId="1227">
    <sheetIdMap count="1">
      <sheetId val="1"/>
    </sheetIdMap>
  </header>
  <header guid="{8D2096D0-BB2D-4F2A-9E12-9D4E81DCFA3A}" dateTime="2019-07-03T21:29:42" maxSheetId="2" userName="Svetlana Sukiasyan" r:id="rId36" minRId="1228" maxRId="1245">
    <sheetIdMap count="1">
      <sheetId val="1"/>
    </sheetIdMap>
  </header>
  <header guid="{EDF8071C-4359-4BCA-920C-5B5222777B49}" dateTime="2019-07-03T21:30:03" maxSheetId="2" userName="Svetlana Sukiasyan" r:id="rId37" minRId="1248" maxRId="1253">
    <sheetIdMap count="1">
      <sheetId val="1"/>
    </sheetIdMap>
  </header>
  <header guid="{A29FD289-61F8-41A5-8DD4-F3D424CEF02D}" dateTime="2019-07-04T09:13:26" maxSheetId="2" userName="Anahit Badalyan" r:id="rId38">
    <sheetIdMap count="1">
      <sheetId val="1"/>
    </sheetIdMap>
  </header>
  <header guid="{EC1A9095-2919-4D8E-8D12-2155BFE44A5D}" dateTime="2019-07-04T09:37:23" maxSheetId="2" userName="Marine Shishyan" r:id="rId39" minRId="1256" maxRId="1305">
    <sheetIdMap count="1">
      <sheetId val="1"/>
    </sheetIdMap>
  </header>
  <header guid="{F50041C4-60D4-4395-A873-1A61061DA399}" dateTime="2019-07-04T09:40:19" maxSheetId="2" userName="Marine Shishyan" r:id="rId40" minRId="1308" maxRId="1315">
    <sheetIdMap count="1">
      <sheetId val="1"/>
    </sheetIdMap>
  </header>
  <header guid="{EAEBD0FC-67B9-4BE7-B6B5-EA5EFE7BE5F1}" dateTime="2019-07-10T09:30:28" maxSheetId="2" userName="Karine Khojabekyan" r:id="rId41" minRId="1318" maxRId="1328">
    <sheetIdMap count="1">
      <sheetId val="1"/>
    </sheetIdMap>
  </header>
  <header guid="{E3BA07AA-0A9F-44BF-9D02-4DC2FEC5A8D0}" dateTime="2019-07-10T09:34:57" maxSheetId="2" userName="Karine Khojabekyan" r:id="rId42" minRId="1330" maxRId="1334">
    <sheetIdMap count="1">
      <sheetId val="1"/>
    </sheetIdMap>
  </header>
  <header guid="{A1D77F2D-517C-4746-9D29-88C2B96634B1}" dateTime="2019-07-10T09:49:35" maxSheetId="2" userName="Karine Khojabekyan" r:id="rId43" minRId="1336" maxRId="1360">
    <sheetIdMap count="1">
      <sheetId val="1"/>
    </sheetIdMap>
  </header>
  <header guid="{0F1C1A18-814B-4258-8B8C-EC4DD71C253C}" dateTime="2019-07-10T09:57:57" maxSheetId="2" userName="Svetlana Sukiasyan" r:id="rId44" minRId="1362" maxRId="1363">
    <sheetIdMap count="1">
      <sheetId val="1"/>
    </sheetIdMap>
  </header>
  <header guid="{A9A67E2A-F3D5-4E8D-9156-DFD669F96413}" dateTime="2019-07-10T09:59:42" maxSheetId="2" userName="Svetlana Sukiasyan" r:id="rId45" minRId="1366" maxRId="1367">
    <sheetIdMap count="1">
      <sheetId val="1"/>
    </sheetIdMap>
  </header>
  <header guid="{881841AD-662D-42A6-B2BB-1C54A3FB26A6}" dateTime="2019-07-10T10:12:41" maxSheetId="2" userName="Svetlana Sukiasyan" r:id="rId46" minRId="1368" maxRId="1381">
    <sheetIdMap count="1">
      <sheetId val="1"/>
    </sheetIdMap>
  </header>
  <header guid="{DAF26B70-82BC-40E7-93E9-E56366E44262}" dateTime="2019-07-10T11:29:02" maxSheetId="2" userName="Karine Khojabekyan" r:id="rId47" minRId="1384" maxRId="1406">
    <sheetIdMap count="1">
      <sheetId val="1"/>
    </sheetIdMap>
  </header>
  <header guid="{EE0E1EA8-FB74-4A92-8C83-80B09EB38EAA}" dateTime="2019-07-12T18:01:39" maxSheetId="2" userName="Svetlana Sukiasyan" r:id="rId48">
    <sheetIdMap count="1">
      <sheetId val="1"/>
    </sheetIdMap>
  </header>
  <header guid="{A881C864-EA86-421E-8E1F-F7E3286789E2}" dateTime="2019-07-16T17:21:54" maxSheetId="2" userName="Svetlana Sukiasyan" r:id="rId49" minRId="1410" maxRId="1411">
    <sheetIdMap count="1">
      <sheetId val="1"/>
    </sheetIdMap>
  </header>
  <header guid="{60B7A3EE-59B3-4132-A65D-B154C07D1A2D}" dateTime="2019-07-18T13:10:21" maxSheetId="2" userName="Karine Khojabekyan" r:id="rId50" minRId="1414" maxRId="1435">
    <sheetIdMap count="1">
      <sheetId val="1"/>
    </sheetIdMap>
  </header>
  <header guid="{67D957E0-EDA0-422A-A4D6-5CED4F8F9030}" dateTime="2019-07-18T13:11:45" maxSheetId="2" userName="Karine Khojabekyan" r:id="rId51" minRId="1437">
    <sheetIdMap count="1">
      <sheetId val="1"/>
    </sheetIdMap>
  </header>
  <header guid="{2E859978-79AE-4FF5-941B-45BD7342E2B7}" dateTime="2019-07-18T16:23:38" maxSheetId="2" userName="Hasmik Grigoryan" r:id="rId52" minRId="1438" maxRId="1439">
    <sheetIdMap count="1">
      <sheetId val="1"/>
    </sheetIdMap>
  </header>
  <header guid="{066BE7E1-7396-4DCA-8A2D-AAF7CF31C4E2}" dateTime="2019-07-18T16:45:25" maxSheetId="2" userName="Hasmik Grigoryan" r:id="rId53" minRId="1441" maxRId="1449">
    <sheetIdMap count="1">
      <sheetId val="1"/>
    </sheetIdMap>
  </header>
  <header guid="{6CE65F0C-A82F-47F1-BD7A-CA92D96B00FB}" dateTime="2019-07-18T17:05:10" maxSheetId="2" userName="Hasmik Grigoryan" r:id="rId54">
    <sheetIdMap count="1">
      <sheetId val="1"/>
    </sheetIdMap>
  </header>
  <header guid="{0D0D37D9-E0C3-4A9B-B4CC-6C29529C6F8B}" dateTime="2019-07-18T17:31:11" maxSheetId="2" userName="Svetlana Sukiasyan" r:id="rId55" minRId="1451" maxRId="1481">
    <sheetIdMap count="1">
      <sheetId val="1"/>
    </sheetIdMap>
  </header>
  <header guid="{36C9514E-8EE8-4D91-92A9-E22AA002BFCC}" dateTime="2019-07-18T17:52:07" maxSheetId="2" userName="Svetlana Sukiasyan" r:id="rId56" minRId="1482" maxRId="1562">
    <sheetIdMap count="1">
      <sheetId val="1"/>
    </sheetIdMap>
  </header>
  <header guid="{B81455F4-0239-4D56-AD0D-4C045CC2AEB7}" dateTime="2019-07-18T17:57:16" maxSheetId="2" userName="Svetlana Sukiasyan" r:id="rId57">
    <sheetIdMap count="1">
      <sheetId val="1"/>
    </sheetIdMap>
  </header>
  <header guid="{70A79894-276F-40CC-A232-1ABD54F96235}" dateTime="2019-07-18T18:17:01" maxSheetId="2" userName="Svetlana Sukiasyan" r:id="rId58" minRId="1567" maxRId="1584">
    <sheetIdMap count="1">
      <sheetId val="1"/>
    </sheetIdMap>
  </header>
  <header guid="{42CE4092-5B4C-49D9-B755-5E184BCE9060}" dateTime="2019-07-18T18:31:49" maxSheetId="2" userName="Svetlana Sukiasyan" r:id="rId59" minRId="1587">
    <sheetIdMap count="1">
      <sheetId val="1"/>
    </sheetIdMap>
  </header>
  <header guid="{01D8630C-5855-41F1-B036-76939E7C3AB9}" dateTime="2019-07-18T18:32:15" maxSheetId="2" userName="Svetlana Sukiasyan" r:id="rId60" minRId="1590" maxRId="1599">
    <sheetIdMap count="1">
      <sheetId val="1"/>
    </sheetIdMap>
  </header>
  <header guid="{399430B2-374D-4467-B0CE-37B9F73C751C}" dateTime="2019-07-18T18:51:42" maxSheetId="2" userName="Karine Khojabekyan" r:id="rId61" minRId="1600" maxRId="1607">
    <sheetIdMap count="1">
      <sheetId val="1"/>
    </sheetIdMap>
  </header>
  <header guid="{9E16CCBF-39EF-4623-BCE9-5B7E7D9CA67E}" dateTime="2019-07-18T18:55:29" maxSheetId="2" userName="Karine Khojabekyan" r:id="rId62" minRId="1609" maxRId="1633">
    <sheetIdMap count="1">
      <sheetId val="1"/>
    </sheetIdMap>
  </header>
  <header guid="{9CC5141D-AC2E-4366-9BDE-39ADD3CCB618}" dateTime="2019-07-18T18:58:44" maxSheetId="2" userName="Karine Khojabekyan" r:id="rId63" minRId="1635" maxRId="1639">
    <sheetIdMap count="1">
      <sheetId val="1"/>
    </sheetIdMap>
  </header>
  <header guid="{22CA137C-F3C0-4697-965C-1FBB99DB2A8B}" dateTime="2019-07-18T19:42:31" maxSheetId="2" userName="Svetlana Sukiasyan" r:id="rId64" minRId="1640" maxRId="1807">
    <sheetIdMap count="1">
      <sheetId val="1"/>
    </sheetIdMap>
  </header>
  <header guid="{C2C93231-0339-4C9A-A561-4204125F93BF}" dateTime="2019-07-18T20:31:09" maxSheetId="2" userName="Svetlana Sukiasyan" r:id="rId65" minRId="1810" maxRId="1814">
    <sheetIdMap count="1">
      <sheetId val="1"/>
    </sheetIdMap>
  </header>
  <header guid="{BD6365BD-8C25-42DF-9D97-7828F3ADB127}" dateTime="2019-07-19T11:01:48" maxSheetId="2" userName="Svetlana Sukiasyan" r:id="rId66" minRId="1815" maxRId="1829">
    <sheetIdMap count="1">
      <sheetId val="1"/>
    </sheetIdMap>
  </header>
  <header guid="{A0DBA101-E720-4D5A-BF07-838CB7A747E3}" dateTime="2019-07-19T13:23:05" maxSheetId="2" userName="Svetlana Sukiasyan" r:id="rId67" minRId="1832" maxRId="1855">
    <sheetIdMap count="1">
      <sheetId val="1"/>
    </sheetIdMap>
  </header>
  <header guid="{3D4EC462-63C4-4C70-B2A1-B9B338EF92ED}" dateTime="2019-07-19T19:41:58" maxSheetId="2" userName="Svetlana Sukiasyan" r:id="rId68" minRId="1856" maxRId="1866">
    <sheetIdMap count="1">
      <sheetId val="1"/>
    </sheetIdMap>
  </header>
  <header guid="{04208A33-516C-478A-93E1-6EE1803BC8E5}" dateTime="2019-07-19T20:30:09" maxSheetId="2" userName="Svetlana Sukiasyan" r:id="rId69" minRId="1869" maxRId="1870">
    <sheetIdMap count="1">
      <sheetId val="1"/>
    </sheetIdMap>
  </header>
  <header guid="{10ACC6B7-E802-4E79-9CB9-E4FAB47DB483}" dateTime="2019-07-19T20:55:00" maxSheetId="2" userName="Anahit Badalyan" r:id="rId70">
    <sheetIdMap count="1">
      <sheetId val="1"/>
    </sheetIdMap>
  </header>
  <header guid="{258227E0-A155-4CF9-9ACD-34AC8A0CC52F}" dateTime="2019-07-22T11:33:35" maxSheetId="2" userName="Anahit Badalyan" r:id="rId71">
    <sheetIdMap count="1">
      <sheetId val="1"/>
    </sheetIdMap>
  </header>
  <header guid="{D9B65C09-335B-48A5-B5D5-BC4720029F05}" dateTime="2019-07-22T11:33:47" maxSheetId="2" userName="Anahit Badalyan" r:id="rId72">
    <sheetIdMap count="1">
      <sheetId val="1"/>
    </sheetIdMap>
  </header>
  <header guid="{A620A555-4672-4928-AFF5-E5BE5D80C0B3}" dateTime="2019-07-22T11:42:10" maxSheetId="2" userName="Marine Gochumyan" r:id="rId73" minRId="1877" maxRId="1879">
    <sheetIdMap count="1">
      <sheetId val="1"/>
    </sheetIdMap>
  </header>
  <header guid="{36AFC696-2DAD-473F-831E-4B67F8ECAEB8}" dateTime="2019-07-22T11:44:12" maxSheetId="2" userName="Lamara Gozalyan" r:id="rId74">
    <sheetIdMap count="1">
      <sheetId val="1"/>
    </sheetIdMap>
  </header>
  <header guid="{3D6BD4BE-19F1-42D9-8004-2507838647DB}" dateTime="2019-07-22T11:46:27" maxSheetId="2" userName="Anahit Badalyan" r:id="rId75">
    <sheetIdMap count="1">
      <sheetId val="1"/>
    </sheetIdMap>
  </header>
  <header guid="{8DE2465B-B508-40CF-B4FD-86A8FAE7F6F1}" dateTime="2019-07-22T11:46:11" maxSheetId="2" userName="Marine Gochumyan" r:id="rId76">
    <sheetIdMap count="1">
      <sheetId val="1"/>
    </sheetIdMap>
  </header>
  <header guid="{215B7ED8-EABC-43F2-8333-8E66755DF4D0}" dateTime="2019-07-22T11:46:47" maxSheetId="2" userName="Marine Gochumyan" r:id="rId77">
    <sheetIdMap count="1">
      <sheetId val="1"/>
    </sheetIdMap>
  </header>
  <header guid="{F8D9C544-0C78-4155-8905-C17AD50B6A34}" dateTime="2019-07-22T12:22:03" maxSheetId="2" userName="Anahit Badalyan" r:id="rId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8" sId="1">
    <nc r="I62" t="inlineStr">
      <is>
        <t>+</t>
      </is>
    </nc>
  </rcc>
  <rcc rId="1309" sId="1">
    <nc r="I43" t="inlineStr">
      <is>
        <t>+</t>
      </is>
    </nc>
  </rcc>
  <rcc rId="1310" sId="1">
    <nc r="I157" t="inlineStr">
      <is>
        <t>+</t>
      </is>
    </nc>
  </rcc>
  <rcc rId="1311" sId="1">
    <nc r="I210" t="inlineStr">
      <is>
        <t>+</t>
      </is>
    </nc>
  </rcc>
  <rcc rId="1312" sId="1">
    <nc r="I113" t="inlineStr">
      <is>
        <t>+</t>
      </is>
    </nc>
  </rcc>
  <rcc rId="1313" sId="1">
    <nc r="I28" t="inlineStr">
      <is>
        <t>+</t>
      </is>
    </nc>
  </rcc>
  <rcc rId="1314" sId="1">
    <nc r="I44" t="inlineStr">
      <is>
        <t>+</t>
      </is>
    </nc>
  </rcc>
  <rcc rId="1315" sId="1">
    <nc r="I175" t="inlineStr">
      <is>
        <t>+</t>
      </is>
    </nc>
  </rcc>
  <rfmt sheetId="1" sqref="H11">
    <dxf>
      <fill>
        <patternFill>
          <bgColor theme="0"/>
        </patternFill>
      </fill>
    </dxf>
  </rfmt>
  <rfmt sheetId="1" sqref="I7" start="0" length="0">
    <dxf>
      <numFmt numFmtId="4" formatCode="#,##0.00"/>
    </dxf>
  </rfmt>
  <rfmt sheetId="1" xfDxf="1" sqref="I7" start="0" length="0">
    <dxf>
      <font>
        <sz val="12"/>
        <name val="GHEA Grapalat"/>
        <scheme val="none"/>
      </font>
      <numFmt numFmtId="4" formatCode="#,##0.00"/>
      <alignment horizontal="center" vertical="center" wrapText="1" readingOrder="0"/>
    </dxf>
  </rfmt>
  <rcv guid="{C2B771FF-7EA5-48FE-AC7B-8F46ADB6509C}" action="delete"/>
  <rdn rId="0" localSheetId="1" customView="1" name="Z_C2B771FF_7EA5_48FE_AC7B_8F46ADB6509C_.wvu.PrintArea" hidden="1" oldHidden="1">
    <formula>Sheet5!$A$1:$H$255</formula>
    <oldFormula>Sheet5!$A$1:$H$255</oldFormula>
  </rdn>
  <rdn rId="0" localSheetId="1" customView="1" name="Z_C2B771FF_7EA5_48FE_AC7B_8F46ADB6509C_.wvu.PrintTitles" hidden="1" oldHidden="1">
    <formula>Sheet5!$5:$6</formula>
    <oldFormula>Sheet5!$5:$6</oldFormula>
  </rdn>
  <rcv guid="{C2B771FF-7EA5-48FE-AC7B-8F46ADB6509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0" sId="1" numFmtId="4">
    <oc r="G167">
      <v>34088.199999999997</v>
    </oc>
    <nc r="G167">
      <v>34088</v>
    </nc>
  </rcc>
  <rcc rId="1411" sId="1" numFmtId="4">
    <oc r="G164">
      <v>475855.7</v>
    </oc>
    <nc r="G164">
      <v>374849.7</v>
    </nc>
  </rc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14" sId="1" ref="A102:XFD102" action="deleteRow">
    <undo index="25" exp="ref" v="1" dr="H102" r="H7" sId="1"/>
    <undo index="25" exp="ref" v="1" dr="G102" r="G7" sId="1"/>
    <undo index="25" exp="ref" v="1" dr="F102" r="F7" sId="1"/>
    <undo index="25" exp="ref" v="1" dr="E102" r="E7" sId="1"/>
    <undo index="25" exp="ref" v="1" dr="D102" r="D7" sId="1"/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ont>
          <b/>
          <u/>
          <sz val="12"/>
          <color theme="1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02" t="inlineStr">
        <is>
          <t>ՀՀ ԱՇԽԱՏԱՆՔԻ ԵՎ ՍՈՑԻԱԼԱԿԱՆ ՀԱՐՑԵՐԻ ՆԱԽԱՐԱՐՈՒԹՅՈՒՆ</t>
        </is>
      </nc>
      <ndxf>
        <font>
          <b/>
          <u/>
          <sz val="12"/>
          <color theme="1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2">
        <f>D104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2">
        <f>E104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2">
        <f>F104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2">
        <f>G104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02">
        <f>H104</f>
      </nc>
      <ndxf>
        <font>
          <b/>
          <sz val="12"/>
          <color theme="1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15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02" t="inlineStr">
        <is>
          <t>այդ թվում`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6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cc rId="0" sId="1" dxf="1">
      <nc r="A102">
        <v>1098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2">
        <v>12001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2" t="inlineStr">
        <is>
          <t>Երկրաշարժի հետևանքով անօթևան մնացած ընտանիքների բնակարանային ապահովում</t>
        </is>
      </nc>
      <ndxf>
        <font>
          <b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2">
        <f>SUM(E102:H102)</f>
      </nc>
      <n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2" start="0" length="0">
      <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02">
        <v>3000000</v>
      </nc>
      <n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2" start="0" length="0">
      <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102">
        <v>0</v>
      </nc>
      <ndxf>
        <font>
          <b/>
          <sz val="12"/>
          <name val="GHEA Grapalat"/>
          <scheme val="none"/>
        </font>
        <numFmt numFmtId="164" formatCode="#,##0.0_);\(#,##0.0\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17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8" sId="1" ref="A102:XFD102" action="deleteRow"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19" sId="1">
    <oc r="E7">
      <f>E9+E13+E17+E25+E29+E33+E40+E45+E49+E57+E63+E87+E96+#REF!+E102+E110+E114+E129+E133+E137+E141+E145+E149+E153+E156+E166+E180+E185+E192+E196+E200+E204+E217+E221+E225+E229+E233+E237+E241+E245+E249</f>
    </oc>
    <nc r="E7">
      <f>E9+E13+E17+E25+E29+E33+E40+E45+E49+E57+E63+E87+E96+E102+E110+E114+E129+E133+E137+E141+E145+E149+E153+E156+E166+E180+E185+E192+E196+E200+E204+E217+E221+E225+E229+E233+E237+E241+E245+E249</f>
    </nc>
  </rcc>
  <rcc rId="1420" sId="1">
    <oc r="F7">
      <f>F9+F13+F17+F25+F29+F33+F40+F45+F49+F57+F63+F87+F96+#REF!+F102+F110+F114+F129+F133+F137+F141+F145+F149+F153+F156+F166+F180+F185+F192+F196+F200+F204+F217+F221+F225+F229+F233+F237+F241+F245+F249</f>
    </oc>
    <nc r="F7">
      <f>F9+F13+F17+F25+F29+F33+F40+F45+F49+F57+F63+F87+F96+F102+F110+F114+F129+F133+F137+F141+F145+F149+F153+F156+F166+F180+F185+F192+F196+F200+F204+F217+F221+F225+F229+F233+F237+F241+F245+F249</f>
    </nc>
  </rcc>
  <rcc rId="1421" sId="1">
    <oc r="G7">
      <f>G9+G13+G17+G25+G29+G33+G40+G45+G49+G57+G63+G87+G96+#REF!+G102+G110+G114+G129+G133+G137+G141+G145+G149+G153+G156+G166+G180+G185+G192+G196+G200+G204+G217+G221+G225+G229+G233+G237+G241+G245+G249</f>
    </oc>
    <nc r="G7">
      <f>G9+G13+G17+G25+G29+G33+G40+G45+G49+G57+G63+G87+G96+G102+G110+G114+G129+G133+G137+G141+G145+G149+G153+G156+G166+G180+G185+G192+G196+G200+G204+G217+G221+G225+G229+G233+G237+G241+G245+G249</f>
    </nc>
  </rcc>
  <rcc rId="1422" sId="1">
    <oc r="H7">
      <f>H9+H13+H17+H25+H29+H33+H40+H45+H49+H57+H63+H87+H96+#REF!+H102+H110+H114+H129+H133+H137+H141+H145+H149+H153+H156+H166+H180+H185+H192+H196+H200+H204+H217+H221+H225+H229+H233+H237+H241+H245+H249</f>
    </oc>
    <nc r="H7">
      <f>H9+H13+H17+H25+H29+H33+H40+H45+H49+H57+H63+H87+H96+H102+H110+H114+H129+H133+H137+H141+H145+H149+H153+H156+H166+H180+H185+H192+H196+H200+H204+H217+H221+H225+H229+H233+H237+H241+H245+H249</f>
    </nc>
  </rcc>
  <rcc rId="1423" sId="1">
    <oc r="D7">
      <f>D9+D13+D17+D25+D29+D33+D40+D45+D49+D57+D63+D87+D96+#REF!+D102+D110+D114+D129+D133+D137+D141+D145+D149+D153+D156+D166+D180+D185+D192+D196+D200+D204+D217+D221+D225+D229+D233+D237+D241+D245+D249</f>
    </oc>
    <nc r="D7">
      <f>D9+D13+D17+D25+D29+D33+D40+D45+D49+D57+D63+D87+D96+D102+D110+D114+D129+D133+D137+D141+D145+D149+D153+D156+D166+D180+D185+D192+D196+D200+D204+D217+D221+D225+D229+D233+D237+D241+D245+D249</f>
    </nc>
  </rcc>
  <rrc rId="1424" sId="1" ref="A108:XFD108" action="insertRow"/>
  <rcc rId="1425" sId="1">
    <nc r="A108">
      <v>1219</v>
    </nc>
  </rcc>
  <rcc rId="1426" sId="1">
    <nc r="B108">
      <v>31001</v>
    </nc>
  </rcc>
  <rcc rId="1427" sId="1">
    <nc r="C108" t="inlineStr">
      <is>
        <t>Վարչական օբյեկտների շենքային պայմանների բարելավում</t>
      </is>
    </nc>
  </rcc>
  <rcc rId="1428" sId="1" numFmtId="4">
    <nc r="G108">
      <v>10000</v>
    </nc>
  </rcc>
  <rcc rId="1429" sId="1">
    <oc r="E96">
      <f>SUM(E98:E100)</f>
    </oc>
    <nc r="E96">
      <f>SUM(E98:E100)</f>
    </nc>
  </rcc>
  <rcc rId="1430" sId="1">
    <oc r="F102">
      <f>F104+F105+F109+F106+F107</f>
    </oc>
    <nc r="F102">
      <f>SUM(F104:F109)</f>
    </nc>
  </rcc>
  <rcc rId="1431" sId="1">
    <oc r="G102">
      <f>G104+G105+G109+G106+G107</f>
    </oc>
    <nc r="G102">
      <f>SUM(G104:G109)</f>
    </nc>
  </rcc>
  <rcc rId="1432" sId="1">
    <oc r="H102">
      <f>H104+H105+H109+H106+H107</f>
    </oc>
    <nc r="H102">
      <f>SUM(H104:H109)</f>
    </nc>
  </rcc>
  <rcc rId="1433" sId="1">
    <oc r="E102">
      <f>E104+E105+E109+E106+E107</f>
    </oc>
    <nc r="E102">
      <f>SUM(E104:E109)</f>
    </nc>
  </rcc>
  <rcc rId="1434" sId="1">
    <nc r="D108">
      <f>SUM(E108:H108)</f>
    </nc>
  </rcc>
  <rcc rId="1435" sId="1">
    <oc r="D102">
      <f>D104+D105+D109+D106+D107</f>
    </oc>
    <nc r="D102">
      <f>SUM(E102:H102)</f>
    </nc>
  </rcc>
  <rfmt sheetId="1" sqref="I102" start="0" length="0">
    <dxf>
      <numFmt numFmtId="165" formatCode="#,##0.0"/>
    </dxf>
  </rfmt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7" sId="1">
    <oc r="E210">
      <f>SUM(E212:E217)</f>
    </oc>
    <nc r="E210">
      <f>SUM(E212:E217)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8" sId="1" numFmtId="4">
    <oc r="H37">
      <v>208711.9</v>
    </oc>
    <nc r="H37">
      <v>24400</v>
    </nc>
  </rcc>
  <rcc rId="1439" sId="1" numFmtId="4">
    <oc r="H38">
      <v>118012.2</v>
    </oc>
    <nc r="H38">
      <v>5000</v>
    </nc>
  </rcc>
  <rfmt sheetId="1" sqref="A47:H47">
    <dxf>
      <fill>
        <patternFill patternType="solid">
          <bgColor rgb="FFFFFF00"/>
        </patternFill>
      </fill>
    </dxf>
  </rfmt>
  <rdn rId="0" localSheetId="1" customView="1" name="Z_155F7499_2150_4D1D_A33C_609506E2BE56_.wvu.PrintTitles" hidden="1" oldHidden="1">
    <formula>Sheet5!$5:$6</formula>
  </rdn>
  <rcv guid="{155F7499-2150-4D1D-A33C-609506E2BE5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:H53">
    <dxf>
      <fill>
        <patternFill patternType="solid">
          <bgColor rgb="FFFFFF00"/>
        </patternFill>
      </fill>
    </dxf>
  </rfmt>
  <rfmt sheetId="1" sqref="A67:H67">
    <dxf>
      <fill>
        <patternFill patternType="solid">
          <bgColor rgb="FFFFFF00"/>
        </patternFill>
      </fill>
    </dxf>
  </rfmt>
  <rfmt sheetId="1" sqref="A89:H94">
    <dxf>
      <fill>
        <patternFill patternType="solid">
          <bgColor rgb="FFFFFF00"/>
        </patternFill>
      </fill>
    </dxf>
  </rfmt>
  <rfmt sheetId="1" sqref="A96:H100">
    <dxf>
      <fill>
        <patternFill patternType="solid">
          <bgColor rgb="FFFFFF00"/>
        </patternFill>
      </fill>
    </dxf>
  </rfmt>
  <rfmt sheetId="1" sqref="A104:H105">
    <dxf>
      <fill>
        <patternFill patternType="solid">
          <bgColor rgb="FFFFFF00"/>
        </patternFill>
      </fill>
    </dxf>
  </rfmt>
  <rfmt sheetId="1" sqref="A108:H108">
    <dxf>
      <fill>
        <patternFill patternType="solid">
          <bgColor rgb="FFFFFF00"/>
        </patternFill>
      </fill>
    </dxf>
  </rfmt>
  <rfmt sheetId="1" sqref="A144:H144">
    <dxf>
      <fill>
        <patternFill patternType="solid">
          <bgColor rgb="FFFFFF00"/>
        </patternFill>
      </fill>
    </dxf>
  </rfmt>
  <rcc rId="1441" sId="1" numFmtId="4">
    <oc r="H159">
      <v>1041678.8</v>
    </oc>
    <nc r="H159">
      <v>450000</v>
    </nc>
  </rcc>
  <rrc rId="1442" sId="1" ref="A160:XFD160" action="insertRow"/>
  <rcc rId="1443" sId="1">
    <nc r="A160">
      <v>1012</v>
    </nc>
  </rcc>
  <rcc rId="1444" sId="1">
    <nc r="B160">
      <v>31003</v>
    </nc>
  </rcc>
  <rcc rId="1445" sId="1">
    <nc r="D160">
      <f>SUM(E160:H160)</f>
    </nc>
  </rcc>
  <rcc rId="1446" sId="1" numFmtId="4">
    <nc r="H160">
      <v>100000</v>
    </nc>
  </rcc>
  <rcc rId="1447" sId="1">
    <nc r="C160" t="inlineStr">
      <is>
        <t>Անշարժ գույքի կադաստրի ծառայությունների մատուցման համար ոչ նյութական հիմնական միջոցների ձեռքբերում</t>
      </is>
    </nc>
  </rcc>
  <rcc rId="1448" sId="1">
    <oc r="D157">
      <f>D159+D161+D162+D163+D165+D166+D164</f>
    </oc>
    <nc r="D157">
      <f>D159+D160+D161+D162+D163+D165+D166+D164</f>
    </nc>
  </rcc>
  <rcc rId="1449" sId="1">
    <oc r="H157">
      <f>H159+H161+H162+H163+H165+H166+H164</f>
    </oc>
    <nc r="H157">
      <f>H159+H160+H161+H162+H163+H165+H166+H164</f>
    </nc>
  </rcc>
  <rfmt sheetId="1" sqref="A144:H144">
    <dxf>
      <fill>
        <patternFill>
          <bgColor theme="0"/>
        </patternFill>
      </fill>
    </dxf>
  </rfmt>
  <rcv guid="{155F7499-2150-4D1D-A33C-609506E2BE56}" action="delete"/>
  <rdn rId="0" localSheetId="1" customView="1" name="Z_155F7499_2150_4D1D_A33C_609506E2BE56_.wvu.PrintTitles" hidden="1" oldHidden="1">
    <formula>Sheet5!$5:$6</formula>
    <oldFormula>Sheet5!$5:$6</oldFormula>
  </rdn>
  <rcv guid="{155F7499-2150-4D1D-A33C-609506E2BE56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:H53">
    <dxf>
      <fill>
        <patternFill>
          <bgColor theme="0"/>
        </patternFill>
      </fill>
    </dxf>
  </rfmt>
  <rfmt sheetId="1" sqref="A67:H67">
    <dxf>
      <fill>
        <patternFill>
          <bgColor theme="0"/>
        </patternFill>
      </fill>
    </dxf>
  </rfmt>
  <rfmt sheetId="1" sqref="A89:H94">
    <dxf>
      <fill>
        <patternFill>
          <bgColor theme="0"/>
        </patternFill>
      </fill>
    </dxf>
  </rfmt>
  <rfmt sheetId="1" sqref="A96:H100">
    <dxf>
      <fill>
        <patternFill>
          <bgColor theme="0"/>
        </patternFill>
      </fill>
    </dxf>
  </rfmt>
  <rfmt sheetId="1" sqref="A104:H108">
    <dxf>
      <fill>
        <patternFill>
          <bgColor theme="0"/>
        </patternFill>
      </fill>
    </dxf>
  </rfmt>
  <rfmt sheetId="1" sqref="A47:H47">
    <dxf>
      <fill>
        <patternFill>
          <bgColor theme="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1" sId="1" numFmtId="4">
    <oc r="H67">
      <v>44000</v>
    </oc>
    <nc r="H67">
      <v>88000</v>
    </nc>
  </rcc>
  <rrc rId="1452" sId="1" ref="A54:XFD54" action="deleteRow">
    <rfmt sheetId="1" xfDxf="1" sqref="A54:XFD54" start="0" length="0">
      <dxf>
        <font>
          <b/>
          <sz val="12"/>
          <name val="GHEA Grapalat"/>
          <scheme val="none"/>
        </font>
        <alignment vertical="center" wrapText="1" readingOrder="0"/>
      </dxf>
    </rfmt>
    <rcc rId="0" sId="1" dxf="1">
      <nc r="A54">
        <v>1173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>
        <v>32002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Անտառկառավարման պլանների կազմում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>
        <f>SUM(E54:H54)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54">
        <v>113677.2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5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53" sId="1" numFmtId="4">
    <oc r="H53">
      <v>425842.8</v>
    </oc>
    <nc r="H53">
      <v>539520</v>
    </nc>
  </rcc>
  <rrc rId="1454" sId="1" ref="A141:XFD143" action="insertRow"/>
  <rfmt sheetId="1" sqref="A141" start="0" length="0">
    <dxf>
      <fill>
        <patternFill patternType="solid">
          <bgColor theme="0"/>
        </patternFill>
      </fill>
    </dxf>
  </rfmt>
  <rfmt sheetId="1" sqref="B141" start="0" length="0">
    <dxf>
      <font>
        <b/>
        <u/>
        <sz val="12"/>
        <name val="GHEA Grapalat"/>
        <scheme val="none"/>
      </font>
      <fill>
        <patternFill patternType="solid">
          <bgColor theme="0"/>
        </patternFill>
      </fill>
    </dxf>
  </rfmt>
  <rcc rId="1455" sId="1" odxf="1" dxf="1">
    <nc r="C141" t="inlineStr">
      <is>
        <t>ՀՀ ԲԱՐՁՐ ՏԵԽՆՈԼՈԳԻԱԿԱՆ ԱՐԴՅՈՒՆԱԲԵՐՈՒԹՅԱՆ ՆԱԽԱՐԱՐՈՒԹՅՈՒՆ</t>
      </is>
    </nc>
    <odxf>
      <font>
        <b val="0"/>
        <u val="none"/>
        <sz val="12"/>
        <name val="GHEA Grapalat"/>
        <scheme val="none"/>
      </font>
      <fill>
        <patternFill patternType="none">
          <bgColor indexed="65"/>
        </patternFill>
      </fill>
      <alignment horizontal="left" readingOrder="0"/>
    </odxf>
    <ndxf>
      <font>
        <b/>
        <u/>
        <sz val="12"/>
        <name val="GHEA Grapalat"/>
        <scheme val="none"/>
      </font>
      <fill>
        <patternFill patternType="solid">
          <bgColor theme="0"/>
        </patternFill>
      </fill>
      <alignment horizontal="center" readingOrder="0"/>
    </ndxf>
  </rcc>
  <rfmt sheetId="1" sqref="D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E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F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G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H141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cc rId="1456" sId="1" odxf="1" dxf="1">
    <nc r="I141">
      <f>SUM(I143)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7" sId="1" odxf="1" dxf="1">
    <nc r="J141">
      <f>SUM(J143)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41:XFD141" start="0" length="0">
    <dxf>
      <fill>
        <patternFill patternType="solid">
          <bgColor theme="0"/>
        </patternFill>
      </fill>
      <alignment horizontal="center" readingOrder="0"/>
    </dxf>
  </rfmt>
  <rfmt sheetId="1" sqref="A142" start="0" length="0">
    <dxf>
      <fill>
        <patternFill patternType="solid">
          <bgColor theme="0"/>
        </patternFill>
      </fill>
    </dxf>
  </rfmt>
  <rfmt sheetId="1" sqref="B142" start="0" length="0">
    <dxf>
      <fill>
        <patternFill patternType="solid">
          <bgColor theme="0"/>
        </patternFill>
      </fill>
    </dxf>
  </rfmt>
  <rcc rId="1458" sId="1" odxf="1" dxf="1">
    <nc r="C142" t="inlineStr">
      <is>
        <t>այդ թվում`</t>
      </is>
    </nc>
    <odxf>
      <fill>
        <patternFill patternType="none">
          <bgColor indexed="65"/>
        </patternFill>
      </fill>
      <alignment horizontal="left" readingOrder="0"/>
    </odxf>
    <ndxf>
      <fill>
        <patternFill patternType="solid">
          <bgColor theme="0"/>
        </patternFill>
      </fill>
      <alignment horizontal="center" readingOrder="0"/>
    </ndxf>
  </rcc>
  <rfmt sheetId="1" sqref="D142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E142" start="0" length="0">
    <dxf>
      <numFmt numFmtId="164" formatCode="#,##0.0_);\(#,##0.0\)"/>
      <fill>
        <patternFill patternType="solid">
          <bgColor theme="0"/>
        </patternFill>
      </fill>
    </dxf>
  </rfmt>
  <rfmt sheetId="1" sqref="F142" start="0" length="0">
    <dxf>
      <numFmt numFmtId="164" formatCode="#,##0.0_);\(#,##0.0\)"/>
      <fill>
        <patternFill patternType="solid">
          <bgColor theme="0"/>
        </patternFill>
      </fill>
    </dxf>
  </rfmt>
  <rfmt sheetId="1" sqref="G142" start="0" length="0">
    <dxf>
      <numFmt numFmtId="164" formatCode="#,##0.0_);\(#,##0.0\)"/>
      <fill>
        <patternFill patternType="solid">
          <bgColor theme="0"/>
        </patternFill>
      </fill>
    </dxf>
  </rfmt>
  <rfmt sheetId="1" sqref="H142" start="0" length="0">
    <dxf>
      <numFmt numFmtId="164" formatCode="#,##0.0_);\(#,##0.0\)"/>
      <fill>
        <patternFill patternType="solid">
          <bgColor theme="0"/>
        </patternFill>
      </fill>
    </dxf>
  </rfmt>
  <rcc rId="1459" sId="1" odxf="1" dxf="1">
    <nc r="I142">
      <f>SUM(J142:J142)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142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42:XFD142" start="0" length="0">
    <dxf>
      <fill>
        <patternFill patternType="solid">
          <bgColor theme="0"/>
        </patternFill>
      </fill>
      <alignment horizontal="center" readingOrder="0"/>
    </dxf>
  </rfmt>
  <rcc rId="1460" sId="1" odxf="1" dxf="1">
    <nc r="A143">
      <v>1220</v>
    </nc>
    <odxf>
      <font>
        <b val="0"/>
        <sz val="12"/>
        <name val="GHEA Grapalat"/>
        <scheme val="none"/>
      </font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fill>
        <patternFill patternType="solid">
          <bgColor theme="0"/>
        </patternFill>
      </fill>
    </ndxf>
  </rcc>
  <rcc rId="1461" sId="1" odxf="1" dxf="1">
    <nc r="B143">
      <v>31001</v>
    </nc>
    <odxf>
      <font>
        <b val="0"/>
        <sz val="12"/>
        <name val="GHEA Grapalat"/>
        <scheme val="none"/>
      </font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fill>
        <patternFill patternType="solid">
          <bgColor theme="0"/>
        </patternFill>
      </fill>
    </ndxf>
  </rcc>
  <rcc rId="1462" sId="1" odxf="1" dxf="1">
    <nc r="C143" t="inlineStr">
      <is>
        <t>Ռազմարդունաբերության համալիրի զարգացում</t>
      </is>
    </nc>
    <odxf>
      <font>
        <b val="0"/>
        <sz val="12"/>
        <name val="GHEA Grapalat"/>
        <scheme val="none"/>
      </font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fill>
        <patternFill patternType="solid">
          <bgColor theme="0"/>
        </patternFill>
      </fill>
    </ndxf>
  </rcc>
  <rfmt sheetId="1" sqref="D143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fmt sheetId="1" sqref="E143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cc rId="1463" sId="1" odxf="1" dxf="1" numFmtId="4">
    <nc r="F143">
      <v>0</v>
    </nc>
    <odxf>
      <font>
        <b val="0"/>
        <sz val="12"/>
        <name val="GHEA Grapalat"/>
        <scheme val="none"/>
      </font>
      <numFmt numFmtId="165" formatCode="#,##0.0"/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ndxf>
  </rcc>
  <rcc rId="1464" sId="1" odxf="1" dxf="1" numFmtId="4">
    <nc r="G143">
      <v>0</v>
    </nc>
    <odxf>
      <font>
        <b val="0"/>
        <sz val="12"/>
        <name val="GHEA Grapalat"/>
        <scheme val="none"/>
      </font>
      <numFmt numFmtId="165" formatCode="#,##0.0"/>
      <fill>
        <patternFill patternType="none">
          <bgColor indexed="65"/>
        </patternFill>
      </fill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ndxf>
  </rcc>
  <rfmt sheetId="1" sqref="H143" start="0" length="0">
    <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</dxf>
  </rfmt>
  <rcc rId="1465" sId="1" odxf="1" dxf="1">
    <nc r="I143">
      <f>SUM(J143:J143)</f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6" sId="1" odxf="1" dxf="1" numFmtId="4">
    <nc r="J143">
      <v>1500000</v>
    </nc>
    <odxf>
      <font>
        <b val="0"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sz val="12"/>
        <name val="GHEA Grapalat"/>
        <scheme val="none"/>
      </font>
      <numFmt numFmtId="164" formatCode="#,##0.0_);\(#,##0.0\)"/>
      <fill>
        <patternFill patternType="solid">
          <bgColor theme="0"/>
        </patternFill>
      </fill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43:XFD143" start="0" length="0">
    <dxf>
      <fill>
        <patternFill patternType="solid">
          <bgColor theme="0"/>
        </patternFill>
      </fill>
    </dxf>
  </rfmt>
  <rrc rId="1467" sId="1" ref="I1:I1048576" action="deleteCol">
    <undo index="0" exp="area" ref3D="1" dr="$A$5:$XFD$6" dn="Z_C2B771FF_7EA5_48FE_AC7B_8F46ADB6509C_.wvu.PrintTitles" sId="1"/>
    <undo index="0" exp="area" ref3D="1" dr="$A$5:$XFD$6" dn="Z_E7299FF9_9BFD_4228_A75B_920C4DDCA7D1_.wvu.PrintTitles" sId="1"/>
    <undo index="0" exp="area" ref3D="1" dr="$A$5:$XFD$6" dn="Z_C1CA0EED_2C54_4470_BEA3_7FC59665EB35_.wvu.PrintTitles" sId="1"/>
    <undo index="0" exp="area" ref3D="1" dr="$A$5:$XFD$6" dn="Z_8A68503D_EAEE_49D7_B957_F867E305B493_.wvu.PrintTitles" sId="1"/>
    <undo index="0" exp="area" ref3D="1" dr="$A$5:$XFD$6" dn="Z_155F7499_2150_4D1D_A33C_609506E2BE56_.wvu.PrintTitles" sId="1"/>
    <undo index="0" exp="area" ref3D="1" dr="$A$5:$XFD$6" dn="Print_Titles" sId="1"/>
    <rfmt sheetId="1" xfDxf="1" sqref="I1:I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I49" start="0" length="0">
      <dxf>
        <alignment horizontal="center" readingOrder="0"/>
      </dxf>
    </rfmt>
    <rfmt sheetId="1" sqref="I50" start="0" length="0">
      <dxf>
        <alignment horizontal="center" readingOrder="0"/>
      </dxf>
    </rfmt>
    <rfmt sheetId="1" sqref="I51" start="0" length="0">
      <dxf>
        <font>
          <b/>
          <sz val="12"/>
          <name val="GHEA Grapalat"/>
          <scheme val="none"/>
        </font>
      </dxf>
    </rfmt>
    <rfmt sheetId="1" sqref="I52" start="0" length="0">
      <dxf>
        <font>
          <b/>
          <sz val="12"/>
          <name val="GHEA Grapalat"/>
          <scheme val="none"/>
        </font>
      </dxf>
    </rfmt>
    <rfmt sheetId="1" sqref="I53" start="0" length="0">
      <dxf>
        <font>
          <b/>
          <sz val="12"/>
          <name val="GHEA Grapalat"/>
          <scheme val="none"/>
        </font>
      </dxf>
    </rfmt>
    <rfmt sheetId="1" sqref="I54" start="0" length="0">
      <dxf>
        <font>
          <b/>
          <sz val="12"/>
          <name val="GHEA Grapalat"/>
          <scheme val="none"/>
        </font>
      </dxf>
    </rfmt>
    <rfmt sheetId="1" sqref="I56" start="0" length="0">
      <dxf>
        <alignment horizontal="center" readingOrder="0"/>
      </dxf>
    </rfmt>
    <rfmt sheetId="1" sqref="I57" start="0" length="0">
      <dxf>
        <alignment horizontal="center" readingOrder="0"/>
      </dxf>
    </rfmt>
    <rfmt sheetId="1" sqref="I58" start="0" length="0">
      <dxf>
        <font>
          <b/>
          <sz val="12"/>
          <name val="GHEA Grapalat"/>
          <scheme val="none"/>
        </font>
      </dxf>
    </rfmt>
    <rfmt sheetId="1" sqref="I59" start="0" length="0">
      <dxf>
        <font>
          <b/>
          <sz val="12"/>
          <name val="GHEA Grapalat"/>
          <scheme val="none"/>
        </font>
      </dxf>
    </rfmt>
    <rfmt sheetId="1" sqref="I60" start="0" length="0">
      <dxf>
        <font>
          <b/>
          <sz val="12"/>
          <name val="GHEA Grapalat"/>
          <scheme val="none"/>
        </font>
      </dxf>
    </rfmt>
    <rfmt sheetId="1" sqref="I62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3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4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5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6" start="0" length="0">
      <dxf>
        <font>
          <b/>
          <sz val="12"/>
          <name val="GHEA Grapalat"/>
          <scheme val="none"/>
        </font>
      </dxf>
    </rfmt>
    <rfmt sheetId="1" sqref="I67" start="0" length="0">
      <dxf>
        <font>
          <b/>
          <sz val="12"/>
          <name val="GHEA Grapalat"/>
          <scheme val="none"/>
        </font>
      </dxf>
    </rfmt>
    <rfmt sheetId="1" sqref="I68" start="0" length="0">
      <dxf>
        <font>
          <b/>
          <sz val="12"/>
          <name val="GHEA Grapalat"/>
          <scheme val="none"/>
        </font>
      </dxf>
    </rfmt>
    <rfmt sheetId="1" sqref="I69" start="0" length="0">
      <dxf>
        <font>
          <b/>
          <sz val="12"/>
          <name val="GHEA Grapalat"/>
          <scheme val="none"/>
        </font>
      </dxf>
    </rfmt>
    <rfmt sheetId="1" sqref="I70" start="0" length="0">
      <dxf>
        <font>
          <b/>
          <sz val="12"/>
          <name val="GHEA Grapalat"/>
          <scheme val="none"/>
        </font>
      </dxf>
    </rfmt>
    <rfmt sheetId="1" sqref="I71" start="0" length="0">
      <dxf>
        <font>
          <b/>
          <sz val="12"/>
          <name val="GHEA Grapalat"/>
          <scheme val="none"/>
        </font>
      </dxf>
    </rfmt>
    <rfmt sheetId="1" sqref="I72" start="0" length="0">
      <dxf>
        <font>
          <b/>
          <sz val="12"/>
          <name val="GHEA Grapalat"/>
          <scheme val="none"/>
        </font>
      </dxf>
    </rfmt>
    <rfmt sheetId="1" sqref="I73" start="0" length="0">
      <dxf>
        <font>
          <b/>
          <sz val="12"/>
          <name val="GHEA Grapalat"/>
          <scheme val="none"/>
        </font>
      </dxf>
    </rfmt>
    <rfmt sheetId="1" sqref="I74" start="0" length="0">
      <dxf>
        <font>
          <b/>
          <sz val="12"/>
          <name val="GHEA Grapalat"/>
          <scheme val="none"/>
        </font>
      </dxf>
    </rfmt>
    <rfmt sheetId="1" sqref="I75" start="0" length="0">
      <dxf>
        <font>
          <b/>
          <sz val="12"/>
          <name val="GHEA Grapalat"/>
          <scheme val="none"/>
        </font>
      </dxf>
    </rfmt>
    <rfmt sheetId="1" sqref="I76" start="0" length="0">
      <dxf>
        <font>
          <b/>
          <sz val="12"/>
          <name val="GHEA Grapalat"/>
          <scheme val="none"/>
        </font>
      </dxf>
    </rfmt>
    <rfmt sheetId="1" sqref="I77" start="0" length="0">
      <dxf>
        <font>
          <b/>
          <sz val="12"/>
          <name val="GHEA Grapalat"/>
          <scheme val="none"/>
        </font>
      </dxf>
    </rfmt>
    <rfmt sheetId="1" sqref="I78" start="0" length="0">
      <dxf>
        <font>
          <b/>
          <sz val="12"/>
          <name val="GHEA Grapalat"/>
          <scheme val="none"/>
        </font>
      </dxf>
    </rfmt>
    <rfmt sheetId="1" sqref="I79" start="0" length="0">
      <dxf>
        <font>
          <b/>
          <sz val="12"/>
          <name val="GHEA Grapalat"/>
          <scheme val="none"/>
        </font>
      </dxf>
    </rfmt>
    <rfmt sheetId="1" sqref="I80" start="0" length="0">
      <dxf>
        <font>
          <b/>
          <sz val="12"/>
          <name val="GHEA Grapalat"/>
          <scheme val="none"/>
        </font>
      </dxf>
    </rfmt>
    <rfmt sheetId="1" sqref="I81" start="0" length="0">
      <dxf>
        <font>
          <b/>
          <sz val="12"/>
          <name val="GHEA Grapalat"/>
          <scheme val="none"/>
        </font>
      </dxf>
    </rfmt>
    <rfmt sheetId="1" sqref="I82" start="0" length="0">
      <dxf>
        <font>
          <b/>
          <sz val="12"/>
          <name val="GHEA Grapalat"/>
          <scheme val="none"/>
        </font>
      </dxf>
    </rfmt>
    <rfmt sheetId="1" sqref="I83" start="0" length="0">
      <dxf>
        <font>
          <b/>
          <sz val="12"/>
          <name val="GHEA Grapalat"/>
          <scheme val="none"/>
        </font>
      </dxf>
    </rfmt>
    <rfmt sheetId="1" sqref="I84" start="0" length="0">
      <dxf>
        <font>
          <b/>
          <sz val="12"/>
          <name val="GHEA Grapalat"/>
          <scheme val="none"/>
        </font>
      </dxf>
    </rfmt>
    <rfmt sheetId="1" sqref="I86" start="0" length="0">
      <dxf>
        <alignment horizontal="center" readingOrder="0"/>
      </dxf>
    </rfmt>
    <rfmt sheetId="1" sqref="I87" start="0" length="0">
      <dxf>
        <alignment horizontal="center" readingOrder="0"/>
      </dxf>
    </rfmt>
    <rfmt sheetId="1" sqref="I88" start="0" length="0">
      <dxf>
        <font>
          <b/>
          <sz val="12"/>
          <name val="GHEA Grapalat"/>
          <scheme val="none"/>
        </font>
      </dxf>
    </rfmt>
    <rfmt sheetId="1" sqref="I89" start="0" length="0">
      <dxf>
        <font>
          <b/>
          <sz val="12"/>
          <name val="GHEA Grapalat"/>
          <scheme val="none"/>
        </font>
      </dxf>
    </rfmt>
    <rfmt sheetId="1" sqref="I90" start="0" length="0">
      <dxf>
        <font>
          <b/>
          <sz val="12"/>
          <name val="GHEA Grapalat"/>
          <scheme val="none"/>
        </font>
      </dxf>
    </rfmt>
    <rfmt sheetId="1" sqref="I91" start="0" length="0">
      <dxf>
        <font>
          <b/>
          <sz val="12"/>
          <name val="GHEA Grapalat"/>
          <scheme val="none"/>
        </font>
      </dxf>
    </rfmt>
    <rfmt sheetId="1" sqref="I92" start="0" length="0">
      <dxf>
        <font>
          <b/>
          <sz val="12"/>
          <name val="GHEA Grapalat"/>
          <scheme val="none"/>
        </font>
      </dxf>
    </rfmt>
    <rfmt sheetId="1" sqref="I93" start="0" length="0">
      <dxf>
        <font>
          <b/>
          <sz val="12"/>
          <name val="GHEA Grapalat"/>
          <scheme val="none"/>
        </font>
      </dxf>
    </rfmt>
    <rfmt sheetId="1" sqref="I95" start="0" length="0">
      <dxf>
        <alignment horizontal="center" readingOrder="0"/>
      </dxf>
    </rfmt>
    <rfmt sheetId="1" sqref="I96" start="0" length="0">
      <dxf>
        <alignment horizontal="center" readingOrder="0"/>
      </dxf>
    </rfmt>
    <rfmt sheetId="1" sqref="I97" start="0" length="0">
      <dxf>
        <font>
          <b/>
          <sz val="12"/>
          <name val="GHEA Grapalat"/>
          <scheme val="none"/>
        </font>
      </dxf>
    </rfmt>
    <rfmt sheetId="1" sqref="I98" start="0" length="0">
      <dxf>
        <font>
          <b/>
          <sz val="12"/>
          <name val="GHEA Grapalat"/>
          <scheme val="none"/>
        </font>
      </dxf>
    </rfmt>
    <rfmt sheetId="1" sqref="I99" start="0" length="0">
      <dxf>
        <font>
          <b/>
          <sz val="12"/>
          <name val="GHEA Grapalat"/>
          <scheme val="none"/>
        </font>
      </dxf>
    </rfmt>
    <rfmt sheetId="1" sqref="I100" start="0" length="0">
      <dxf>
        <font>
          <b/>
          <sz val="12"/>
          <name val="GHEA Grapalat"/>
          <scheme val="none"/>
        </font>
      </dxf>
    </rfmt>
    <rfmt sheetId="1" sqref="I101" start="0" length="0">
      <dxf>
        <numFmt numFmtId="165" formatCode="#,##0.0"/>
        <alignment horizontal="center" readingOrder="0"/>
      </dxf>
    </rfmt>
    <rfmt sheetId="1" sqref="I102" start="0" length="0">
      <dxf>
        <alignment horizontal="center" readingOrder="0"/>
      </dxf>
    </rfmt>
    <rfmt sheetId="1" sqref="I103" start="0" length="0">
      <dxf>
        <font>
          <b/>
          <sz val="12"/>
          <name val="GHEA Grapalat"/>
          <scheme val="none"/>
        </font>
      </dxf>
    </rfmt>
    <rfmt sheetId="1" sqref="I104" start="0" length="0">
      <dxf>
        <font>
          <b/>
          <sz val="12"/>
          <name val="GHEA Grapalat"/>
          <scheme val="none"/>
        </font>
      </dxf>
    </rfmt>
    <rfmt sheetId="1" sqref="I105" start="0" length="0">
      <dxf>
        <font>
          <b/>
          <sz val="12"/>
          <name val="GHEA Grapalat"/>
          <scheme val="none"/>
        </font>
      </dxf>
    </rfmt>
    <rfmt sheetId="1" sqref="I106" start="0" length="0">
      <dxf>
        <font>
          <b/>
          <sz val="12"/>
          <name val="GHEA Grapalat"/>
          <scheme val="none"/>
        </font>
      </dxf>
    </rfmt>
    <rfmt sheetId="1" sqref="I107" start="0" length="0">
      <dxf>
        <font>
          <b/>
          <sz val="12"/>
          <name val="GHEA Grapalat"/>
          <scheme val="none"/>
        </font>
      </dxf>
    </rfmt>
    <rfmt sheetId="1" sqref="I108" start="0" length="0">
      <dxf>
        <font>
          <b/>
          <sz val="12"/>
          <name val="GHEA Grapalat"/>
          <scheme val="none"/>
        </font>
      </dxf>
    </rfmt>
    <rfmt sheetId="1" sqref="I110" start="0" length="0">
      <dxf>
        <alignment horizontal="center" readingOrder="0"/>
      </dxf>
    </rfmt>
    <rfmt sheetId="1" sqref="I111" start="0" length="0">
      <dxf>
        <alignment horizontal="center" readingOrder="0"/>
      </dxf>
    </rfmt>
    <rfmt sheetId="1" sqref="I112" start="0" length="0">
      <dxf>
        <font>
          <b/>
          <sz val="12"/>
          <name val="GHEA Grapalat"/>
          <scheme val="none"/>
        </font>
      </dxf>
    </rfmt>
    <rfmt sheetId="1" sqref="I114" start="0" length="0">
      <dxf>
        <alignment horizontal="center" readingOrder="0"/>
      </dxf>
    </rfmt>
    <rfmt sheetId="1" sqref="I115" start="0" length="0">
      <dxf>
        <alignment horizontal="center" readingOrder="0"/>
      </dxf>
    </rfmt>
    <rfmt sheetId="1" sqref="I11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7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8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9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0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1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2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3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4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5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7" start="0" length="0">
      <dxf>
        <font>
          <i/>
          <sz val="12"/>
          <name val="GHEA Grapalat"/>
          <scheme val="none"/>
        </font>
        <alignment horizontal="left" readingOrder="0"/>
      </dxf>
    </rfmt>
    <rfmt sheetId="1" sqref="I129" start="0" length="0">
      <dxf>
        <alignment horizontal="center" readingOrder="0"/>
      </dxf>
    </rfmt>
    <rfmt sheetId="1" sqref="I130" start="0" length="0">
      <dxf>
        <alignment horizontal="center" readingOrder="0"/>
      </dxf>
    </rfmt>
    <rfmt sheetId="1" sqref="I131" start="0" length="0">
      <dxf>
        <font>
          <b/>
          <sz val="12"/>
          <name val="GHEA Grapalat"/>
          <scheme val="none"/>
        </font>
      </dxf>
    </rfmt>
    <rfmt sheetId="1" sqref="I133" start="0" length="0">
      <dxf>
        <alignment horizontal="center" readingOrder="0"/>
      </dxf>
    </rfmt>
    <rfmt sheetId="1" sqref="I134" start="0" length="0">
      <dxf>
        <alignment horizontal="center" readingOrder="0"/>
      </dxf>
    </rfmt>
    <rfmt sheetId="1" sqref="I135" start="0" length="0">
      <dxf>
        <font>
          <b/>
          <sz val="12"/>
          <name val="GHEA Grapalat"/>
          <scheme val="none"/>
        </font>
      </dxf>
    </rfmt>
    <rfmt sheetId="1" sqref="I136" start="0" length="0">
      <dxf>
        <font>
          <b/>
          <sz val="12"/>
          <name val="GHEA Grapalat"/>
          <scheme val="none"/>
        </font>
      </dxf>
    </rfmt>
    <rfmt sheetId="1" sqref="I137" start="0" length="0">
      <dxf>
        <alignment horizontal="center" readingOrder="0"/>
      </dxf>
    </rfmt>
    <rfmt sheetId="1" sqref="I138" start="0" length="0">
      <dxf>
        <alignment horizontal="center" readingOrder="0"/>
      </dxf>
    </rfmt>
    <rfmt sheetId="1" sqref="I139" start="0" length="0">
      <dxf>
        <font>
          <b/>
          <sz val="12"/>
          <name val="GHEA Grapalat"/>
          <scheme val="none"/>
        </font>
      </dxf>
    </rfmt>
    <rcc rId="0" sId="1" dxf="1">
      <nc r="I141">
        <f>SUM(I143)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2">
        <f>SUM(J142:J142)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3">
        <f>SUM(J143:J143)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4" start="0" length="0">
      <dxf>
        <alignment horizontal="center" readingOrder="0"/>
      </dxf>
    </rfmt>
    <rfmt sheetId="1" sqref="I145" start="0" length="0">
      <dxf>
        <alignment horizontal="center" readingOrder="0"/>
      </dxf>
    </rfmt>
    <rfmt sheetId="1" sqref="I146" start="0" length="0">
      <dxf>
        <font>
          <b/>
          <sz val="12"/>
          <name val="GHEA Grapalat"/>
          <scheme val="none"/>
        </font>
      </dxf>
    </rfmt>
    <rfmt sheetId="1" sqref="I148" start="0" length="0">
      <dxf>
        <alignment horizontal="center" readingOrder="0"/>
      </dxf>
    </rfmt>
    <rfmt sheetId="1" sqref="I149" start="0" length="0">
      <dxf>
        <alignment horizontal="center" readingOrder="0"/>
      </dxf>
    </rfmt>
    <rfmt sheetId="1" sqref="I150" start="0" length="0">
      <dxf>
        <font>
          <b/>
          <sz val="12"/>
          <name val="GHEA Grapalat"/>
          <scheme val="none"/>
        </font>
      </dxf>
    </rfmt>
    <rfmt sheetId="1" sqref="I152" start="0" length="0">
      <dxf>
        <alignment horizontal="center" readingOrder="0"/>
      </dxf>
    </rfmt>
    <rfmt sheetId="1" sqref="I153" start="0" length="0">
      <dxf>
        <alignment horizontal="center" readingOrder="0"/>
      </dxf>
    </rfmt>
    <rfmt sheetId="1" sqref="I154" start="0" length="0">
      <dxf>
        <font>
          <b/>
          <sz val="12"/>
          <name val="GHEA Grapalat"/>
          <scheme val="none"/>
        </font>
      </dxf>
    </rfmt>
    <rfmt sheetId="1" sqref="I156" start="0" length="0">
      <dxf>
        <alignment horizontal="center" readingOrder="0"/>
      </dxf>
    </rfmt>
    <rfmt sheetId="1" sqref="I157" start="0" length="0">
      <dxf>
        <alignment horizontal="center" readingOrder="0"/>
      </dxf>
    </rfmt>
    <rfmt sheetId="1" sqref="I158" start="0" length="0">
      <dxf>
        <font>
          <b/>
          <sz val="12"/>
          <name val="GHEA Grapalat"/>
          <scheme val="none"/>
        </font>
      </dxf>
    </rfmt>
    <rfmt sheetId="1" sqref="I159" start="0" length="0">
      <dxf>
        <alignment horizontal="center" readingOrder="0"/>
      </dxf>
    </rfmt>
    <rfmt sheetId="1" sqref="I160" start="0" length="0">
      <dxf>
        <alignment horizontal="center" readingOrder="0"/>
      </dxf>
    </rfmt>
    <rfmt sheetId="1" sqref="I161" start="0" length="0">
      <dxf>
        <font>
          <b/>
          <sz val="12"/>
          <name val="GHEA Grapalat"/>
          <scheme val="none"/>
        </font>
      </dxf>
    </rfmt>
    <rfmt sheetId="1" sqref="I162" start="0" length="0">
      <dxf>
        <font>
          <b/>
          <sz val="12"/>
          <name val="GHEA Grapalat"/>
          <scheme val="none"/>
        </font>
      </dxf>
    </rfmt>
    <rfmt sheetId="1" sqref="I163" start="0" length="0">
      <dxf>
        <font>
          <b/>
          <sz val="12"/>
          <name val="GHEA Grapalat"/>
          <scheme val="none"/>
        </font>
      </dxf>
    </rfmt>
    <rfmt sheetId="1" sqref="I164" start="0" length="0">
      <dxf>
        <font>
          <b/>
          <sz val="12"/>
          <name val="GHEA Grapalat"/>
          <scheme val="none"/>
        </font>
      </dxf>
    </rfmt>
    <rfmt sheetId="1" sqref="I165" start="0" length="0">
      <dxf>
        <font>
          <b/>
          <sz val="12"/>
          <name val="GHEA Grapalat"/>
          <scheme val="none"/>
        </font>
      </dxf>
    </rfmt>
    <rfmt sheetId="1" sqref="I166" start="0" length="0">
      <dxf>
        <font>
          <b/>
          <sz val="12"/>
          <name val="GHEA Grapalat"/>
          <scheme val="none"/>
        </font>
      </dxf>
    </rfmt>
    <rfmt sheetId="1" sqref="I167" start="0" length="0">
      <dxf>
        <font>
          <b/>
          <sz val="12"/>
          <name val="GHEA Grapalat"/>
          <scheme val="none"/>
        </font>
      </dxf>
    </rfmt>
    <rfmt sheetId="1" sqref="I168" start="0" length="0">
      <dxf>
        <font>
          <b/>
          <sz val="12"/>
          <name val="GHEA Grapalat"/>
          <scheme val="none"/>
        </font>
      </dxf>
    </rfmt>
    <rfmt sheetId="1" sqref="I170" start="0" length="0">
      <dxf>
        <alignment horizontal="center" readingOrder="0"/>
      </dxf>
    </rfmt>
    <rfmt sheetId="1" sqref="I171" start="0" length="0">
      <dxf>
        <alignment horizontal="center" readingOrder="0"/>
      </dxf>
    </rfmt>
    <rfmt sheetId="1" sqref="I172" start="0" length="0">
      <dxf>
        <font>
          <b/>
          <sz val="12"/>
          <name val="GHEA Grapalat"/>
          <scheme val="none"/>
        </font>
      </dxf>
    </rfmt>
    <rfmt sheetId="1" sqref="I173" start="0" length="0">
      <dxf>
        <font>
          <b/>
          <sz val="12"/>
          <name val="GHEA Grapalat"/>
          <scheme val="none"/>
        </font>
      </dxf>
    </rfmt>
    <rfmt sheetId="1" sqref="I174" start="0" length="0">
      <dxf>
        <font>
          <b/>
          <sz val="12"/>
          <name val="GHEA Grapalat"/>
          <scheme val="none"/>
        </font>
      </dxf>
    </rfmt>
    <rfmt sheetId="1" sqref="I175" start="0" length="0">
      <dxf>
        <alignment horizontal="center" readingOrder="0"/>
      </dxf>
    </rfmt>
    <rfmt sheetId="1" sqref="I176" start="0" length="0">
      <dxf>
        <alignment horizontal="center" readingOrder="0"/>
      </dxf>
    </rfmt>
    <rfmt sheetId="1" sqref="I177" start="0" length="0">
      <dxf>
        <font>
          <i/>
          <sz val="12"/>
          <name val="GHEA Grapalat"/>
          <scheme val="none"/>
        </font>
      </dxf>
    </rfmt>
    <rfmt sheetId="1" sqref="I178" start="0" length="0">
      <dxf>
        <font>
          <i/>
          <sz val="12"/>
          <name val="GHEA Grapalat"/>
          <scheme val="none"/>
        </font>
      </dxf>
    </rfmt>
    <rfmt sheetId="1" sqref="I179" start="0" length="0">
      <dxf>
        <font>
          <b/>
          <sz val="12"/>
          <name val="GHEA Grapalat"/>
          <scheme val="none"/>
        </font>
      </dxf>
    </rfmt>
    <rfmt sheetId="1" sqref="I180" start="0" length="0">
      <dxf>
        <alignment horizontal="center" readingOrder="0"/>
      </dxf>
    </rfmt>
    <rfmt sheetId="1" sqref="I184" start="0" length="0">
      <dxf>
        <alignment horizontal="center" readingOrder="0"/>
      </dxf>
    </rfmt>
    <rfmt sheetId="1" sqref="I185" start="0" length="0">
      <dxf>
        <alignment horizontal="center" readingOrder="0"/>
      </dxf>
    </rfmt>
    <rfmt sheetId="1" sqref="I186" start="0" length="0">
      <dxf>
        <font>
          <b/>
          <sz val="12"/>
          <name val="GHEA Grapalat"/>
          <scheme val="none"/>
        </font>
      </dxf>
    </rfmt>
    <rfmt sheetId="1" sqref="I187" start="0" length="0">
      <dxf>
        <font>
          <b/>
          <sz val="12"/>
          <name val="GHEA Grapalat"/>
          <scheme val="none"/>
        </font>
      </dxf>
    </rfmt>
    <rfmt sheetId="1" sqref="I189" start="0" length="0">
      <dxf>
        <alignment horizontal="center" readingOrder="0"/>
      </dxf>
    </rfmt>
    <rfmt sheetId="1" sqref="I190" start="0" length="0">
      <dxf>
        <alignment horizontal="center" readingOrder="0"/>
      </dxf>
    </rfmt>
    <rfmt sheetId="1" sqref="I191" start="0" length="0">
      <dxf>
        <font>
          <b/>
          <sz val="12"/>
          <name val="GHEA Grapalat"/>
          <scheme val="none"/>
        </font>
      </dxf>
    </rfmt>
    <rfmt sheetId="1" sqref="I192" start="0" length="0">
      <dxf>
        <font>
          <b/>
          <sz val="12"/>
          <name val="GHEA Grapalat"/>
          <scheme val="none"/>
        </font>
      </dxf>
    </rfmt>
    <rfmt sheetId="1" sqref="I193" start="0" length="0">
      <dxf>
        <font>
          <b/>
          <sz val="12"/>
          <name val="GHEA Grapalat"/>
          <scheme val="none"/>
        </font>
      </dxf>
    </rfmt>
    <rfmt sheetId="1" sqref="I194" start="0" length="0">
      <dxf>
        <font>
          <b/>
          <sz val="12"/>
          <name val="GHEA Grapalat"/>
          <scheme val="none"/>
        </font>
      </dxf>
    </rfmt>
    <rfmt sheetId="1" sqref="I196" start="0" length="0">
      <dxf>
        <alignment horizontal="center" readingOrder="0"/>
      </dxf>
    </rfmt>
    <rfmt sheetId="1" sqref="I197" start="0" length="0">
      <dxf>
        <alignment horizontal="center" readingOrder="0"/>
      </dxf>
    </rfmt>
    <rfmt sheetId="1" sqref="I198" start="0" length="0">
      <dxf>
        <font>
          <b/>
          <sz val="12"/>
          <name val="GHEA Grapalat"/>
          <scheme val="none"/>
        </font>
      </dxf>
    </rfmt>
    <rfmt sheetId="1" sqref="I200" start="0" length="0">
      <dxf>
        <alignment horizontal="center" readingOrder="0"/>
      </dxf>
    </rfmt>
    <rfmt sheetId="1" sqref="I201" start="0" length="0">
      <dxf>
        <alignment horizontal="center" readingOrder="0"/>
      </dxf>
    </rfmt>
    <rfmt sheetId="1" sqref="I202" start="0" length="0">
      <dxf>
        <font>
          <b/>
          <sz val="12"/>
          <name val="GHEA Grapalat"/>
          <scheme val="none"/>
        </font>
      </dxf>
    </rfmt>
    <rfmt sheetId="1" sqref="I204" start="0" length="0">
      <dxf>
        <alignment horizontal="center" readingOrder="0"/>
      </dxf>
    </rfmt>
    <rfmt sheetId="1" sqref="I205" start="0" length="0">
      <dxf>
        <alignment horizontal="center" readingOrder="0"/>
      </dxf>
    </rfmt>
    <rfmt sheetId="1" sqref="I206" start="0" length="0">
      <dxf>
        <font>
          <b/>
          <sz val="12"/>
          <name val="GHEA Grapalat"/>
          <scheme val="none"/>
        </font>
      </dxf>
    </rfmt>
    <rfmt sheetId="1" sqref="I208" start="0" length="0">
      <dxf>
        <alignment horizontal="center" readingOrder="0"/>
      </dxf>
    </rfmt>
    <rfmt sheetId="1" sqref="I209" start="0" length="0">
      <dxf>
        <alignment horizontal="center" readingOrder="0"/>
      </dxf>
    </rfmt>
    <rfmt sheetId="1" sqref="I210" start="0" length="0">
      <dxf>
        <font>
          <b/>
          <sz val="12"/>
          <name val="GHEA Grapalat"/>
          <scheme val="none"/>
        </font>
      </dxf>
    </rfmt>
    <rfmt sheetId="1" sqref="I211" start="0" length="0">
      <dxf>
        <font>
          <b/>
          <sz val="12"/>
          <name val="GHEA Grapalat"/>
          <scheme val="none"/>
        </font>
      </dxf>
    </rfmt>
    <rfmt sheetId="1" sqref="I212" start="0" length="0">
      <dxf>
        <font>
          <b/>
          <sz val="12"/>
          <name val="GHEA Grapalat"/>
          <scheme val="none"/>
        </font>
      </dxf>
    </rfmt>
    <rfmt sheetId="1" sqref="I213" start="0" length="0">
      <dxf>
        <font>
          <b/>
          <sz val="12"/>
          <name val="GHEA Grapalat"/>
          <scheme val="none"/>
        </font>
      </dxf>
    </rfmt>
    <rfmt sheetId="1" sqref="I214" start="0" length="0">
      <dxf>
        <font>
          <b/>
          <sz val="12"/>
          <name val="GHEA Grapalat"/>
          <scheme val="none"/>
        </font>
      </dxf>
    </rfmt>
    <rfmt sheetId="1" sqref="I215" start="0" length="0">
      <dxf>
        <font>
          <b/>
          <sz val="12"/>
          <name val="GHEA Grapalat"/>
          <scheme val="none"/>
        </font>
      </dxf>
    </rfmt>
    <rfmt sheetId="1" sqref="I216" start="0" length="0">
      <dxf>
        <font>
          <b/>
          <sz val="12"/>
          <name val="GHEA Grapalat"/>
          <scheme val="none"/>
        </font>
      </dxf>
    </rfmt>
    <rfmt sheetId="1" sqref="I217" start="0" length="0">
      <dxf>
        <font>
          <b/>
          <sz val="12"/>
          <name val="GHEA Grapalat"/>
          <scheme val="none"/>
        </font>
      </dxf>
    </rfmt>
    <rfmt sheetId="1" sqref="I218" start="0" length="0">
      <dxf>
        <font>
          <b/>
          <sz val="12"/>
          <name val="GHEA Grapalat"/>
          <scheme val="none"/>
        </font>
      </dxf>
    </rfmt>
    <rfmt sheetId="1" sqref="I219" start="0" length="0">
      <dxf>
        <font>
          <b/>
          <sz val="12"/>
          <name val="GHEA Grapalat"/>
          <scheme val="none"/>
        </font>
      </dxf>
    </rfmt>
    <rfmt sheetId="1" sqref="I221" start="0" length="0">
      <dxf>
        <alignment horizontal="center" readingOrder="0"/>
      </dxf>
    </rfmt>
    <rfmt sheetId="1" sqref="I222" start="0" length="0">
      <dxf>
        <alignment horizontal="center" readingOrder="0"/>
      </dxf>
    </rfmt>
    <rfmt sheetId="1" sqref="I223" start="0" length="0">
      <dxf>
        <font>
          <b/>
          <sz val="12"/>
          <name val="GHEA Grapalat"/>
          <scheme val="none"/>
        </font>
      </dxf>
    </rfmt>
    <rfmt sheetId="1" sqref="I225" start="0" length="0">
      <dxf>
        <alignment horizontal="center" readingOrder="0"/>
      </dxf>
    </rfmt>
    <rfmt sheetId="1" sqref="I226" start="0" length="0">
      <dxf>
        <alignment horizontal="center" readingOrder="0"/>
      </dxf>
    </rfmt>
    <rfmt sheetId="1" sqref="I227" start="0" length="0">
      <dxf>
        <font>
          <b/>
          <sz val="12"/>
          <name val="GHEA Grapalat"/>
          <scheme val="none"/>
        </font>
      </dxf>
    </rfmt>
    <rfmt sheetId="1" sqref="I229" start="0" length="0">
      <dxf>
        <alignment horizontal="center" readingOrder="0"/>
      </dxf>
    </rfmt>
    <rfmt sheetId="1" sqref="I230" start="0" length="0">
      <dxf>
        <alignment horizontal="center" readingOrder="0"/>
      </dxf>
    </rfmt>
    <rfmt sheetId="1" sqref="I231" start="0" length="0">
      <dxf>
        <font>
          <b/>
          <sz val="12"/>
          <name val="GHEA Grapalat"/>
          <scheme val="none"/>
        </font>
      </dxf>
    </rfmt>
    <rfmt sheetId="1" sqref="I233" start="0" length="0">
      <dxf>
        <alignment horizontal="center" readingOrder="0"/>
      </dxf>
    </rfmt>
    <rfmt sheetId="1" sqref="I234" start="0" length="0">
      <dxf>
        <alignment horizontal="center" readingOrder="0"/>
      </dxf>
    </rfmt>
    <rfmt sheetId="1" sqref="I235" start="0" length="0">
      <dxf>
        <font>
          <b/>
          <sz val="12"/>
          <name val="GHEA Grapalat"/>
          <scheme val="none"/>
        </font>
      </dxf>
    </rfmt>
    <rfmt sheetId="1" sqref="I237" start="0" length="0">
      <dxf>
        <alignment horizontal="center" readingOrder="0"/>
      </dxf>
    </rfmt>
    <rfmt sheetId="1" sqref="I238" start="0" length="0">
      <dxf>
        <alignment horizontal="center" readingOrder="0"/>
      </dxf>
    </rfmt>
    <rfmt sheetId="1" sqref="I239" start="0" length="0">
      <dxf>
        <font>
          <b/>
          <sz val="12"/>
          <name val="GHEA Grapalat"/>
          <scheme val="none"/>
        </font>
      </dxf>
    </rfmt>
    <rfmt sheetId="1" sqref="I241" start="0" length="0">
      <dxf>
        <alignment horizontal="center" readingOrder="0"/>
      </dxf>
    </rfmt>
    <rfmt sheetId="1" sqref="I242" start="0" length="0">
      <dxf>
        <alignment horizontal="center" readingOrder="0"/>
      </dxf>
    </rfmt>
    <rfmt sheetId="1" sqref="I243" start="0" length="0">
      <dxf>
        <font>
          <b/>
          <sz val="12"/>
          <name val="GHEA Grapalat"/>
          <scheme val="none"/>
        </font>
      </dxf>
    </rfmt>
    <rfmt sheetId="1" sqref="I245" start="0" length="0">
      <dxf>
        <alignment horizontal="center" readingOrder="0"/>
      </dxf>
    </rfmt>
    <rfmt sheetId="1" sqref="I246" start="0" length="0">
      <dxf>
        <alignment horizontal="center" readingOrder="0"/>
      </dxf>
    </rfmt>
    <rfmt sheetId="1" sqref="I247" start="0" length="0">
      <dxf>
        <font>
          <b/>
          <sz val="12"/>
          <name val="GHEA Grapalat"/>
          <scheme val="none"/>
        </font>
      </dxf>
    </rfmt>
    <rfmt sheetId="1" sqref="I249" start="0" length="0">
      <dxf>
        <alignment horizontal="center" readingOrder="0"/>
      </dxf>
    </rfmt>
    <rfmt sheetId="1" sqref="I250" start="0" length="0">
      <dxf>
        <alignment horizontal="center" readingOrder="0"/>
      </dxf>
    </rfmt>
    <rfmt sheetId="1" sqref="I251" start="0" length="0">
      <dxf>
        <font>
          <b/>
          <sz val="12"/>
          <name val="GHEA Grapalat"/>
          <scheme val="none"/>
        </font>
      </dxf>
    </rfmt>
    <rfmt sheetId="1" sqref="I253" start="0" length="0">
      <dxf>
        <alignment horizontal="center" readingOrder="0"/>
      </dxf>
    </rfmt>
    <rfmt sheetId="1" sqref="I254" start="0" length="0">
      <dxf>
        <alignment horizontal="center" readingOrder="0"/>
      </dxf>
    </rfmt>
    <rfmt sheetId="1" sqref="I255" start="0" length="0">
      <dxf>
        <font>
          <b/>
          <sz val="12"/>
          <name val="GHEA Grapalat"/>
          <scheme val="none"/>
        </font>
      </dxf>
    </rfmt>
  </rrc>
  <rrc rId="1468" sId="1" ref="I1:I1048576" action="deleteCol">
    <undo index="6" exp="ref" v="1" dr="I143" r="D143" sId="1"/>
    <undo index="0" exp="area" ref3D="1" dr="$A$5:$XFD$6" dn="Z_C2B771FF_7EA5_48FE_AC7B_8F46ADB6509C_.wvu.PrintTitles" sId="1"/>
    <undo index="0" exp="area" ref3D="1" dr="$A$5:$XFD$6" dn="Z_E7299FF9_9BFD_4228_A75B_920C4DDCA7D1_.wvu.PrintTitles" sId="1"/>
    <undo index="0" exp="area" ref3D="1" dr="$A$5:$XFD$6" dn="Z_C1CA0EED_2C54_4470_BEA3_7FC59665EB35_.wvu.PrintTitles" sId="1"/>
    <undo index="0" exp="area" ref3D="1" dr="$A$5:$XFD$6" dn="Z_8A68503D_EAEE_49D7_B957_F867E305B493_.wvu.PrintTitles" sId="1"/>
    <undo index="0" exp="area" ref3D="1" dr="$A$5:$XFD$6" dn="Z_155F7499_2150_4D1D_A33C_609506E2BE56_.wvu.PrintTitles" sId="1"/>
    <undo index="0" exp="area" ref3D="1" dr="$A$5:$XFD$6" dn="Print_Titles" sId="1"/>
    <rfmt sheetId="1" xfDxf="1" sqref="I1:I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I5" start="0" length="0">
      <dxf>
        <font>
          <sz val="12"/>
          <name val="GHEA Grapalat"/>
          <scheme val="none"/>
        </font>
        <alignment horizontal="center" readingOrder="0"/>
      </dxf>
    </rfmt>
    <rfmt sheetId="1" sqref="I6" start="0" length="0">
      <dxf>
        <font>
          <sz val="12"/>
          <name val="GHEA Grapalat"/>
          <scheme val="none"/>
        </font>
        <alignment horizontal="center" readingOrder="0"/>
      </dxf>
    </rfmt>
    <rfmt sheetId="1" sqref="I7" start="0" length="0">
      <dxf>
        <alignment horizontal="center" readingOrder="0"/>
      </dxf>
    </rfmt>
    <rfmt sheetId="1" sqref="I9" start="0" length="0">
      <dxf>
        <alignment horizontal="center" readingOrder="0"/>
      </dxf>
    </rfmt>
    <rfmt sheetId="1" sqref="I10" start="0" length="0">
      <dxf>
        <alignment horizontal="center" readingOrder="0"/>
      </dxf>
    </rfmt>
    <rfmt sheetId="1" sqref="I11" start="0" length="0">
      <dxf>
        <font>
          <b/>
          <sz val="12"/>
          <name val="GHEA Grapalat"/>
          <scheme val="none"/>
        </font>
      </dxf>
    </rfmt>
    <rfmt sheetId="1" sqref="I13" start="0" length="0">
      <dxf>
        <alignment horizontal="center" readingOrder="0"/>
      </dxf>
    </rfmt>
    <rfmt sheetId="1" sqref="I14" start="0" length="0">
      <dxf>
        <alignment horizontal="center" readingOrder="0"/>
      </dxf>
    </rfmt>
    <rfmt sheetId="1" sqref="I15" start="0" length="0">
      <dxf>
        <font>
          <b/>
          <sz val="12"/>
          <name val="GHEA Grapalat"/>
          <scheme val="none"/>
        </font>
      </dxf>
    </rfmt>
    <rfmt sheetId="1" sqref="I17" start="0" length="0">
      <dxf>
        <alignment horizontal="center" readingOrder="0"/>
      </dxf>
    </rfmt>
    <rfmt sheetId="1" sqref="I18" start="0" length="0">
      <dxf>
        <alignment horizontal="center" readingOrder="0"/>
      </dxf>
    </rfmt>
    <rfmt sheetId="1" sqref="I19" start="0" length="0">
      <dxf>
        <font>
          <b/>
          <sz val="12"/>
          <name val="GHEA Grapalat"/>
          <scheme val="none"/>
        </font>
      </dxf>
    </rfmt>
    <rfmt sheetId="1" sqref="I20" start="0" length="0">
      <dxf>
        <font>
          <b/>
          <sz val="12"/>
          <name val="GHEA Grapalat"/>
          <scheme val="none"/>
        </font>
      </dxf>
    </rfmt>
    <rfmt sheetId="1" sqref="I21" start="0" length="0">
      <dxf>
        <font>
          <b/>
          <sz val="12"/>
          <name val="GHEA Grapalat"/>
          <scheme val="none"/>
        </font>
      </dxf>
    </rfmt>
    <rfmt sheetId="1" sqref="I22" start="0" length="0">
      <dxf>
        <font>
          <b/>
          <sz val="12"/>
          <name val="GHEA Grapalat"/>
          <scheme val="none"/>
        </font>
      </dxf>
    </rfmt>
    <rfmt sheetId="1" s="1" sqref="I23" start="0" length="0">
      <dxf>
        <font>
          <b/>
          <sz val="12"/>
          <color auto="1"/>
          <name val="GHEA Grapalat"/>
          <scheme val="none"/>
        </font>
      </dxf>
    </rfmt>
    <rfmt sheetId="1" sqref="I24" start="0" length="0">
      <dxf>
        <font>
          <b/>
          <sz val="12"/>
          <name val="GHEA Grapalat"/>
          <scheme val="none"/>
        </font>
      </dxf>
    </rfmt>
    <rfmt sheetId="1" sqref="I25" start="0" length="0">
      <dxf>
        <alignment horizontal="center" readingOrder="0"/>
      </dxf>
    </rfmt>
    <rfmt sheetId="1" sqref="I26" start="0" length="0">
      <dxf>
        <alignment horizontal="center" readingOrder="0"/>
      </dxf>
    </rfmt>
    <rfmt sheetId="1" sqref="I27" start="0" length="0">
      <dxf>
        <font>
          <b/>
          <sz val="12"/>
          <name val="GHEA Grapalat"/>
          <scheme val="none"/>
        </font>
      </dxf>
    </rfmt>
    <rfmt sheetId="1" sqref="I29" start="0" length="0">
      <dxf>
        <alignment horizontal="center" readingOrder="0"/>
      </dxf>
    </rfmt>
    <rfmt sheetId="1" sqref="I30" start="0" length="0">
      <dxf>
        <alignment horizontal="center" readingOrder="0"/>
      </dxf>
    </rfmt>
    <rfmt sheetId="1" sqref="I31" start="0" length="0">
      <dxf>
        <font>
          <b/>
          <sz val="12"/>
          <name val="GHEA Grapalat"/>
          <scheme val="none"/>
        </font>
      </dxf>
    </rfmt>
    <rfmt sheetId="1" sqref="I33" start="0" length="0">
      <dxf>
        <alignment horizontal="center" readingOrder="0"/>
      </dxf>
    </rfmt>
    <rfmt sheetId="1" sqref="I34" start="0" length="0">
      <dxf>
        <alignment horizontal="center" readingOrder="0"/>
      </dxf>
    </rfmt>
    <rfmt sheetId="1" sqref="I35" start="0" length="0">
      <dxf>
        <font>
          <b/>
          <sz val="12"/>
          <name val="GHEA Grapalat"/>
          <scheme val="none"/>
        </font>
      </dxf>
    </rfmt>
    <rfmt sheetId="1" sqref="I36" start="0" length="0">
      <dxf>
        <font>
          <b/>
          <sz val="12"/>
          <name val="GHEA Grapalat"/>
          <scheme val="none"/>
        </font>
      </dxf>
    </rfmt>
    <rfmt sheetId="1" sqref="I37" start="0" length="0">
      <dxf>
        <font>
          <b/>
          <sz val="12"/>
          <name val="GHEA Grapalat"/>
          <scheme val="none"/>
        </font>
      </dxf>
    </rfmt>
    <rfmt sheetId="1" sqref="I38" start="0" length="0">
      <dxf>
        <font>
          <b/>
          <sz val="12"/>
          <name val="GHEA Grapalat"/>
          <scheme val="none"/>
        </font>
      </dxf>
    </rfmt>
    <rfmt sheetId="1" sqref="I40" start="0" length="0">
      <dxf>
        <alignment horizontal="center" readingOrder="0"/>
      </dxf>
    </rfmt>
    <rfmt sheetId="1" sqref="I41" start="0" length="0">
      <dxf>
        <alignment horizontal="center" readingOrder="0"/>
      </dxf>
    </rfmt>
    <rfmt sheetId="1" sqref="I42" start="0" length="0">
      <dxf>
        <font>
          <b/>
          <sz val="12"/>
          <name val="GHEA Grapalat"/>
          <scheme val="none"/>
        </font>
      </dxf>
    </rfmt>
    <rfmt sheetId="1" sqref="I43" start="0" length="0">
      <dxf>
        <font>
          <b/>
          <sz val="12"/>
          <name val="GHEA Grapalat"/>
          <scheme val="none"/>
        </font>
      </dxf>
    </rfmt>
    <rfmt sheetId="1" sqref="I45" start="0" length="0">
      <dxf>
        <alignment horizontal="center" readingOrder="0"/>
      </dxf>
    </rfmt>
    <rfmt sheetId="1" sqref="I46" start="0" length="0">
      <dxf>
        <alignment horizontal="center" readingOrder="0"/>
      </dxf>
    </rfmt>
    <rfmt sheetId="1" sqref="I47" start="0" length="0">
      <dxf>
        <font>
          <b/>
          <sz val="12"/>
          <name val="GHEA Grapalat"/>
          <scheme val="none"/>
        </font>
      </dxf>
    </rfmt>
    <rfmt sheetId="1" sqref="I49" start="0" length="0">
      <dxf>
        <alignment horizontal="center" readingOrder="0"/>
      </dxf>
    </rfmt>
    <rfmt sheetId="1" sqref="I50" start="0" length="0">
      <dxf>
        <alignment horizontal="center" readingOrder="0"/>
      </dxf>
    </rfmt>
    <rfmt sheetId="1" sqref="I51" start="0" length="0">
      <dxf>
        <font>
          <b/>
          <sz val="12"/>
          <name val="GHEA Grapalat"/>
          <scheme val="none"/>
        </font>
      </dxf>
    </rfmt>
    <rfmt sheetId="1" sqref="I52" start="0" length="0">
      <dxf>
        <font>
          <b/>
          <sz val="12"/>
          <name val="GHEA Grapalat"/>
          <scheme val="none"/>
        </font>
      </dxf>
    </rfmt>
    <rfmt sheetId="1" sqref="I53" start="0" length="0">
      <dxf>
        <font>
          <b/>
          <sz val="12"/>
          <name val="GHEA Grapalat"/>
          <scheme val="none"/>
        </font>
      </dxf>
    </rfmt>
    <rfmt sheetId="1" sqref="I54" start="0" length="0">
      <dxf>
        <font>
          <b/>
          <sz val="12"/>
          <name val="GHEA Grapalat"/>
          <scheme val="none"/>
        </font>
      </dxf>
    </rfmt>
    <rfmt sheetId="1" sqref="I56" start="0" length="0">
      <dxf>
        <alignment horizontal="center" readingOrder="0"/>
      </dxf>
    </rfmt>
    <rfmt sheetId="1" sqref="I57" start="0" length="0">
      <dxf>
        <alignment horizontal="center" readingOrder="0"/>
      </dxf>
    </rfmt>
    <rfmt sheetId="1" sqref="I58" start="0" length="0">
      <dxf>
        <font>
          <b/>
          <sz val="12"/>
          <name val="GHEA Grapalat"/>
          <scheme val="none"/>
        </font>
      </dxf>
    </rfmt>
    <rfmt sheetId="1" sqref="I59" start="0" length="0">
      <dxf>
        <font>
          <b/>
          <sz val="12"/>
          <name val="GHEA Grapalat"/>
          <scheme val="none"/>
        </font>
      </dxf>
    </rfmt>
    <rfmt sheetId="1" sqref="I60" start="0" length="0">
      <dxf>
        <font>
          <b/>
          <sz val="12"/>
          <name val="GHEA Grapalat"/>
          <scheme val="none"/>
        </font>
      </dxf>
    </rfmt>
    <rfmt sheetId="1" sqref="I62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3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I64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5" start="0" length="0">
      <dxf>
        <font>
          <b/>
          <sz val="12"/>
          <name val="GHEA Grapalat"/>
          <scheme val="none"/>
        </font>
        <fill>
          <patternFill patternType="solid">
            <bgColor theme="0"/>
          </patternFill>
        </fill>
      </dxf>
    </rfmt>
    <rfmt sheetId="1" sqref="I66" start="0" length="0">
      <dxf>
        <font>
          <b/>
          <sz val="12"/>
          <name val="GHEA Grapalat"/>
          <scheme val="none"/>
        </font>
      </dxf>
    </rfmt>
    <rfmt sheetId="1" sqref="I67" start="0" length="0">
      <dxf>
        <font>
          <b/>
          <sz val="12"/>
          <name val="GHEA Grapalat"/>
          <scheme val="none"/>
        </font>
      </dxf>
    </rfmt>
    <rfmt sheetId="1" sqref="I68" start="0" length="0">
      <dxf>
        <font>
          <b/>
          <sz val="12"/>
          <name val="GHEA Grapalat"/>
          <scheme val="none"/>
        </font>
      </dxf>
    </rfmt>
    <rfmt sheetId="1" sqref="I69" start="0" length="0">
      <dxf>
        <font>
          <b/>
          <sz val="12"/>
          <name val="GHEA Grapalat"/>
          <scheme val="none"/>
        </font>
      </dxf>
    </rfmt>
    <rfmt sheetId="1" sqref="I70" start="0" length="0">
      <dxf>
        <font>
          <b/>
          <sz val="12"/>
          <name val="GHEA Grapalat"/>
          <scheme val="none"/>
        </font>
      </dxf>
    </rfmt>
    <rfmt sheetId="1" sqref="I71" start="0" length="0">
      <dxf>
        <font>
          <b/>
          <sz val="12"/>
          <name val="GHEA Grapalat"/>
          <scheme val="none"/>
        </font>
      </dxf>
    </rfmt>
    <rfmt sheetId="1" sqref="I72" start="0" length="0">
      <dxf>
        <font>
          <b/>
          <sz val="12"/>
          <name val="GHEA Grapalat"/>
          <scheme val="none"/>
        </font>
      </dxf>
    </rfmt>
    <rfmt sheetId="1" sqref="I73" start="0" length="0">
      <dxf>
        <font>
          <b/>
          <sz val="12"/>
          <name val="GHEA Grapalat"/>
          <scheme val="none"/>
        </font>
      </dxf>
    </rfmt>
    <rfmt sheetId="1" sqref="I74" start="0" length="0">
      <dxf>
        <font>
          <b/>
          <sz val="12"/>
          <name val="GHEA Grapalat"/>
          <scheme val="none"/>
        </font>
      </dxf>
    </rfmt>
    <rfmt sheetId="1" sqref="I75" start="0" length="0">
      <dxf>
        <font>
          <b/>
          <sz val="12"/>
          <name val="GHEA Grapalat"/>
          <scheme val="none"/>
        </font>
      </dxf>
    </rfmt>
    <rfmt sheetId="1" sqref="I76" start="0" length="0">
      <dxf>
        <font>
          <b/>
          <sz val="12"/>
          <name val="GHEA Grapalat"/>
          <scheme val="none"/>
        </font>
      </dxf>
    </rfmt>
    <rfmt sheetId="1" sqref="I77" start="0" length="0">
      <dxf>
        <font>
          <b/>
          <sz val="12"/>
          <name val="GHEA Grapalat"/>
          <scheme val="none"/>
        </font>
      </dxf>
    </rfmt>
    <rfmt sheetId="1" sqref="I78" start="0" length="0">
      <dxf>
        <font>
          <b/>
          <sz val="12"/>
          <name val="GHEA Grapalat"/>
          <scheme val="none"/>
        </font>
      </dxf>
    </rfmt>
    <rfmt sheetId="1" sqref="I79" start="0" length="0">
      <dxf>
        <font>
          <b/>
          <sz val="12"/>
          <name val="GHEA Grapalat"/>
          <scheme val="none"/>
        </font>
      </dxf>
    </rfmt>
    <rfmt sheetId="1" sqref="I80" start="0" length="0">
      <dxf>
        <font>
          <b/>
          <sz val="12"/>
          <name val="GHEA Grapalat"/>
          <scheme val="none"/>
        </font>
      </dxf>
    </rfmt>
    <rfmt sheetId="1" sqref="I81" start="0" length="0">
      <dxf>
        <font>
          <b/>
          <sz val="12"/>
          <name val="GHEA Grapalat"/>
          <scheme val="none"/>
        </font>
      </dxf>
    </rfmt>
    <rfmt sheetId="1" sqref="I82" start="0" length="0">
      <dxf>
        <font>
          <b/>
          <sz val="12"/>
          <name val="GHEA Grapalat"/>
          <scheme val="none"/>
        </font>
      </dxf>
    </rfmt>
    <rfmt sheetId="1" sqref="I83" start="0" length="0">
      <dxf>
        <font>
          <b/>
          <sz val="12"/>
          <name val="GHEA Grapalat"/>
          <scheme val="none"/>
        </font>
      </dxf>
    </rfmt>
    <rfmt sheetId="1" sqref="I84" start="0" length="0">
      <dxf>
        <font>
          <b/>
          <sz val="12"/>
          <name val="GHEA Grapalat"/>
          <scheme val="none"/>
        </font>
      </dxf>
    </rfmt>
    <rfmt sheetId="1" sqref="I86" start="0" length="0">
      <dxf>
        <alignment horizontal="center" readingOrder="0"/>
      </dxf>
    </rfmt>
    <rfmt sheetId="1" sqref="I87" start="0" length="0">
      <dxf>
        <alignment horizontal="center" readingOrder="0"/>
      </dxf>
    </rfmt>
    <rfmt sheetId="1" sqref="I88" start="0" length="0">
      <dxf>
        <font>
          <b/>
          <sz val="12"/>
          <name val="GHEA Grapalat"/>
          <scheme val="none"/>
        </font>
      </dxf>
    </rfmt>
    <rfmt sheetId="1" sqref="I89" start="0" length="0">
      <dxf>
        <font>
          <b/>
          <sz val="12"/>
          <name val="GHEA Grapalat"/>
          <scheme val="none"/>
        </font>
      </dxf>
    </rfmt>
    <rfmt sheetId="1" sqref="I90" start="0" length="0">
      <dxf>
        <font>
          <b/>
          <sz val="12"/>
          <name val="GHEA Grapalat"/>
          <scheme val="none"/>
        </font>
      </dxf>
    </rfmt>
    <rfmt sheetId="1" sqref="I91" start="0" length="0">
      <dxf>
        <font>
          <b/>
          <sz val="12"/>
          <name val="GHEA Grapalat"/>
          <scheme val="none"/>
        </font>
      </dxf>
    </rfmt>
    <rfmt sheetId="1" sqref="I92" start="0" length="0">
      <dxf>
        <font>
          <b/>
          <sz val="12"/>
          <name val="GHEA Grapalat"/>
          <scheme val="none"/>
        </font>
      </dxf>
    </rfmt>
    <rfmt sheetId="1" sqref="I93" start="0" length="0">
      <dxf>
        <font>
          <b/>
          <sz val="12"/>
          <name val="GHEA Grapalat"/>
          <scheme val="none"/>
        </font>
      </dxf>
    </rfmt>
    <rfmt sheetId="1" sqref="I95" start="0" length="0">
      <dxf>
        <alignment horizontal="center" readingOrder="0"/>
      </dxf>
    </rfmt>
    <rfmt sheetId="1" sqref="I96" start="0" length="0">
      <dxf>
        <alignment horizontal="center" readingOrder="0"/>
      </dxf>
    </rfmt>
    <rfmt sheetId="1" sqref="I97" start="0" length="0">
      <dxf>
        <font>
          <b/>
          <sz val="12"/>
          <name val="GHEA Grapalat"/>
          <scheme val="none"/>
        </font>
      </dxf>
    </rfmt>
    <rfmt sheetId="1" sqref="I98" start="0" length="0">
      <dxf>
        <font>
          <b/>
          <sz val="12"/>
          <name val="GHEA Grapalat"/>
          <scheme val="none"/>
        </font>
      </dxf>
    </rfmt>
    <rfmt sheetId="1" sqref="I99" start="0" length="0">
      <dxf>
        <font>
          <b/>
          <sz val="12"/>
          <name val="GHEA Grapalat"/>
          <scheme val="none"/>
        </font>
      </dxf>
    </rfmt>
    <rfmt sheetId="1" sqref="I100" start="0" length="0">
      <dxf>
        <font>
          <b/>
          <sz val="12"/>
          <name val="GHEA Grapalat"/>
          <scheme val="none"/>
        </font>
      </dxf>
    </rfmt>
    <rfmt sheetId="1" sqref="I101" start="0" length="0">
      <dxf>
        <alignment horizontal="center" readingOrder="0"/>
      </dxf>
    </rfmt>
    <rfmt sheetId="1" sqref="I102" start="0" length="0">
      <dxf>
        <alignment horizontal="center" readingOrder="0"/>
      </dxf>
    </rfmt>
    <rfmt sheetId="1" sqref="I103" start="0" length="0">
      <dxf>
        <font>
          <b/>
          <sz val="12"/>
          <name val="GHEA Grapalat"/>
          <scheme val="none"/>
        </font>
      </dxf>
    </rfmt>
    <rfmt sheetId="1" sqref="I104" start="0" length="0">
      <dxf>
        <font>
          <b/>
          <sz val="12"/>
          <name val="GHEA Grapalat"/>
          <scheme val="none"/>
        </font>
      </dxf>
    </rfmt>
    <rfmt sheetId="1" sqref="I105" start="0" length="0">
      <dxf>
        <font>
          <b/>
          <sz val="12"/>
          <name val="GHEA Grapalat"/>
          <scheme val="none"/>
        </font>
      </dxf>
    </rfmt>
    <rfmt sheetId="1" sqref="I106" start="0" length="0">
      <dxf>
        <font>
          <b/>
          <sz val="12"/>
          <name val="GHEA Grapalat"/>
          <scheme val="none"/>
        </font>
      </dxf>
    </rfmt>
    <rfmt sheetId="1" sqref="I107" start="0" length="0">
      <dxf>
        <font>
          <b/>
          <sz val="12"/>
          <name val="GHEA Grapalat"/>
          <scheme val="none"/>
        </font>
      </dxf>
    </rfmt>
    <rfmt sheetId="1" sqref="I108" start="0" length="0">
      <dxf>
        <font>
          <b/>
          <sz val="12"/>
          <name val="GHEA Grapalat"/>
          <scheme val="none"/>
        </font>
      </dxf>
    </rfmt>
    <rfmt sheetId="1" sqref="I110" start="0" length="0">
      <dxf>
        <alignment horizontal="center" readingOrder="0"/>
      </dxf>
    </rfmt>
    <rfmt sheetId="1" sqref="I111" start="0" length="0">
      <dxf>
        <alignment horizontal="center" readingOrder="0"/>
      </dxf>
    </rfmt>
    <rfmt sheetId="1" sqref="I112" start="0" length="0">
      <dxf>
        <font>
          <b/>
          <sz val="12"/>
          <name val="GHEA Grapalat"/>
          <scheme val="none"/>
        </font>
      </dxf>
    </rfmt>
    <rfmt sheetId="1" sqref="I114" start="0" length="0">
      <dxf>
        <alignment horizontal="center" readingOrder="0"/>
      </dxf>
    </rfmt>
    <rfmt sheetId="1" sqref="I115" start="0" length="0">
      <dxf>
        <alignment horizontal="center" readingOrder="0"/>
      </dxf>
    </rfmt>
    <rfmt sheetId="1" sqref="I11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7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8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19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0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1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2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3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4" start="0" length="0">
      <dxf>
        <font>
          <b/>
          <sz val="11"/>
          <name val="Calibri"/>
          <scheme val="minor"/>
        </font>
        <alignment vertical="bottom" wrapText="0" readingOrder="0"/>
      </dxf>
    </rfmt>
    <rfmt sheetId="1" sqref="I125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7" start="0" length="0">
      <dxf>
        <font>
          <i/>
          <sz val="12"/>
          <name val="GHEA Grapalat"/>
          <scheme val="none"/>
        </font>
        <alignment horizontal="left" readingOrder="0"/>
      </dxf>
    </rfmt>
    <rfmt sheetId="1" sqref="I129" start="0" length="0">
      <dxf>
        <alignment horizontal="center" readingOrder="0"/>
      </dxf>
    </rfmt>
    <rfmt sheetId="1" sqref="I130" start="0" length="0">
      <dxf>
        <alignment horizontal="center" readingOrder="0"/>
      </dxf>
    </rfmt>
    <rfmt sheetId="1" sqref="I131" start="0" length="0">
      <dxf>
        <font>
          <b/>
          <sz val="12"/>
          <name val="GHEA Grapalat"/>
          <scheme val="none"/>
        </font>
      </dxf>
    </rfmt>
    <rfmt sheetId="1" sqref="I133" start="0" length="0">
      <dxf>
        <alignment horizontal="center" readingOrder="0"/>
      </dxf>
    </rfmt>
    <rfmt sheetId="1" sqref="I134" start="0" length="0">
      <dxf>
        <alignment horizontal="center" readingOrder="0"/>
      </dxf>
    </rfmt>
    <rfmt sheetId="1" sqref="I135" start="0" length="0">
      <dxf>
        <font>
          <b/>
          <sz val="12"/>
          <name val="GHEA Grapalat"/>
          <scheme val="none"/>
        </font>
      </dxf>
    </rfmt>
    <rfmt sheetId="1" sqref="I136" start="0" length="0">
      <dxf>
        <font>
          <b/>
          <sz val="12"/>
          <name val="GHEA Grapalat"/>
          <scheme val="none"/>
        </font>
      </dxf>
    </rfmt>
    <rfmt sheetId="1" sqref="I137" start="0" length="0">
      <dxf>
        <alignment horizontal="center" readingOrder="0"/>
      </dxf>
    </rfmt>
    <rfmt sheetId="1" sqref="I138" start="0" length="0">
      <dxf>
        <alignment horizontal="center" readingOrder="0"/>
      </dxf>
    </rfmt>
    <rfmt sheetId="1" sqref="I139" start="0" length="0">
      <dxf>
        <font>
          <b/>
          <sz val="12"/>
          <name val="GHEA Grapalat"/>
          <scheme val="none"/>
        </font>
      </dxf>
    </rfmt>
    <rcc rId="0" sId="1" dxf="1">
      <nc r="I141">
        <f>SUM(I143)</f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2" start="0" length="0">
      <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I143">
        <v>1500000</v>
      </nc>
      <ndxf>
        <font>
          <b/>
          <sz val="12"/>
          <name val="GHEA Grapalat"/>
          <scheme val="none"/>
        </font>
        <numFmt numFmtId="164" formatCode="#,##0.0_);\(#,##0.0\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4" start="0" length="0">
      <dxf>
        <alignment horizontal="center" readingOrder="0"/>
      </dxf>
    </rfmt>
    <rfmt sheetId="1" sqref="I145" start="0" length="0">
      <dxf>
        <alignment horizontal="center" readingOrder="0"/>
      </dxf>
    </rfmt>
    <rfmt sheetId="1" sqref="I146" start="0" length="0">
      <dxf>
        <font>
          <b/>
          <sz val="12"/>
          <name val="GHEA Grapalat"/>
          <scheme val="none"/>
        </font>
      </dxf>
    </rfmt>
    <rfmt sheetId="1" sqref="I148" start="0" length="0">
      <dxf>
        <alignment horizontal="center" readingOrder="0"/>
      </dxf>
    </rfmt>
    <rfmt sheetId="1" sqref="I149" start="0" length="0">
      <dxf>
        <alignment horizontal="center" readingOrder="0"/>
      </dxf>
    </rfmt>
    <rfmt sheetId="1" sqref="I150" start="0" length="0">
      <dxf>
        <font>
          <b/>
          <sz val="12"/>
          <name val="GHEA Grapalat"/>
          <scheme val="none"/>
        </font>
      </dxf>
    </rfmt>
    <rfmt sheetId="1" sqref="I152" start="0" length="0">
      <dxf>
        <alignment horizontal="center" readingOrder="0"/>
      </dxf>
    </rfmt>
    <rfmt sheetId="1" sqref="I153" start="0" length="0">
      <dxf>
        <alignment horizontal="center" readingOrder="0"/>
      </dxf>
    </rfmt>
    <rfmt sheetId="1" sqref="I154" start="0" length="0">
      <dxf>
        <font>
          <b/>
          <sz val="12"/>
          <name val="GHEA Grapalat"/>
          <scheme val="none"/>
        </font>
      </dxf>
    </rfmt>
    <rfmt sheetId="1" sqref="I156" start="0" length="0">
      <dxf>
        <alignment horizontal="center" readingOrder="0"/>
      </dxf>
    </rfmt>
    <rfmt sheetId="1" sqref="I157" start="0" length="0">
      <dxf>
        <alignment horizontal="center" readingOrder="0"/>
      </dxf>
    </rfmt>
    <rfmt sheetId="1" sqref="I158" start="0" length="0">
      <dxf>
        <font>
          <b/>
          <sz val="12"/>
          <name val="GHEA Grapalat"/>
          <scheme val="none"/>
        </font>
      </dxf>
    </rfmt>
    <rfmt sheetId="1" sqref="I159" start="0" length="0">
      <dxf>
        <alignment horizontal="center" readingOrder="0"/>
      </dxf>
    </rfmt>
    <rfmt sheetId="1" sqref="I160" start="0" length="0">
      <dxf>
        <alignment horizontal="center" readingOrder="0"/>
      </dxf>
    </rfmt>
    <rfmt sheetId="1" sqref="I161" start="0" length="0">
      <dxf>
        <font>
          <b/>
          <sz val="12"/>
          <name val="GHEA Grapalat"/>
          <scheme val="none"/>
        </font>
      </dxf>
    </rfmt>
    <rfmt sheetId="1" sqref="I162" start="0" length="0">
      <dxf>
        <font>
          <b/>
          <sz val="12"/>
          <name val="GHEA Grapalat"/>
          <scheme val="none"/>
        </font>
      </dxf>
    </rfmt>
    <rfmt sheetId="1" sqref="I163" start="0" length="0">
      <dxf>
        <font>
          <b/>
          <sz val="12"/>
          <name val="GHEA Grapalat"/>
          <scheme val="none"/>
        </font>
      </dxf>
    </rfmt>
    <rfmt sheetId="1" sqref="I164" start="0" length="0">
      <dxf>
        <font>
          <b/>
          <sz val="12"/>
          <name val="GHEA Grapalat"/>
          <scheme val="none"/>
        </font>
      </dxf>
    </rfmt>
    <rfmt sheetId="1" sqref="I165" start="0" length="0">
      <dxf>
        <font>
          <b/>
          <sz val="12"/>
          <name val="GHEA Grapalat"/>
          <scheme val="none"/>
        </font>
      </dxf>
    </rfmt>
    <rfmt sheetId="1" sqref="I166" start="0" length="0">
      <dxf>
        <font>
          <b/>
          <sz val="12"/>
          <name val="GHEA Grapalat"/>
          <scheme val="none"/>
        </font>
      </dxf>
    </rfmt>
    <rfmt sheetId="1" sqref="I167" start="0" length="0">
      <dxf>
        <font>
          <b/>
          <sz val="12"/>
          <name val="GHEA Grapalat"/>
          <scheme val="none"/>
        </font>
      </dxf>
    </rfmt>
    <rfmt sheetId="1" sqref="I168" start="0" length="0">
      <dxf>
        <font>
          <b/>
          <sz val="12"/>
          <name val="GHEA Grapalat"/>
          <scheme val="none"/>
        </font>
      </dxf>
    </rfmt>
    <rfmt sheetId="1" sqref="I170" start="0" length="0">
      <dxf>
        <alignment horizontal="center" readingOrder="0"/>
      </dxf>
    </rfmt>
    <rfmt sheetId="1" sqref="I171" start="0" length="0">
      <dxf>
        <alignment horizontal="center" readingOrder="0"/>
      </dxf>
    </rfmt>
    <rfmt sheetId="1" sqref="I172" start="0" length="0">
      <dxf>
        <font>
          <b/>
          <sz val="12"/>
          <name val="GHEA Grapalat"/>
          <scheme val="none"/>
        </font>
      </dxf>
    </rfmt>
    <rfmt sheetId="1" sqref="I173" start="0" length="0">
      <dxf>
        <font>
          <b/>
          <sz val="12"/>
          <name val="GHEA Grapalat"/>
          <scheme val="none"/>
        </font>
      </dxf>
    </rfmt>
    <rfmt sheetId="1" sqref="I174" start="0" length="0">
      <dxf>
        <font>
          <b/>
          <sz val="12"/>
          <name val="GHEA Grapalat"/>
          <scheme val="none"/>
        </font>
      </dxf>
    </rfmt>
    <rfmt sheetId="1" sqref="I175" start="0" length="0">
      <dxf>
        <alignment horizontal="center" readingOrder="0"/>
      </dxf>
    </rfmt>
    <rfmt sheetId="1" sqref="I176" start="0" length="0">
      <dxf>
        <alignment horizontal="center" readingOrder="0"/>
      </dxf>
    </rfmt>
    <rfmt sheetId="1" sqref="I177" start="0" length="0">
      <dxf>
        <font>
          <i/>
          <sz val="12"/>
          <name val="GHEA Grapalat"/>
          <scheme val="none"/>
        </font>
      </dxf>
    </rfmt>
    <rfmt sheetId="1" sqref="I178" start="0" length="0">
      <dxf>
        <font>
          <i/>
          <sz val="12"/>
          <name val="GHEA Grapalat"/>
          <scheme val="none"/>
        </font>
      </dxf>
    </rfmt>
    <rfmt sheetId="1" sqref="I179" start="0" length="0">
      <dxf>
        <font>
          <b/>
          <sz val="12"/>
          <name val="GHEA Grapalat"/>
          <scheme val="none"/>
        </font>
      </dxf>
    </rfmt>
    <rfmt sheetId="1" sqref="I180" start="0" length="0">
      <dxf>
        <alignment horizontal="center" readingOrder="0"/>
      </dxf>
    </rfmt>
    <rfmt sheetId="1" sqref="I184" start="0" length="0">
      <dxf>
        <alignment horizontal="center" readingOrder="0"/>
      </dxf>
    </rfmt>
    <rfmt sheetId="1" sqref="I185" start="0" length="0">
      <dxf>
        <alignment horizontal="center" readingOrder="0"/>
      </dxf>
    </rfmt>
    <rfmt sheetId="1" sqref="I186" start="0" length="0">
      <dxf>
        <font>
          <b/>
          <sz val="12"/>
          <name val="GHEA Grapalat"/>
          <scheme val="none"/>
        </font>
      </dxf>
    </rfmt>
    <rfmt sheetId="1" sqref="I187" start="0" length="0">
      <dxf>
        <font>
          <b/>
          <sz val="12"/>
          <name val="GHEA Grapalat"/>
          <scheme val="none"/>
        </font>
      </dxf>
    </rfmt>
    <rfmt sheetId="1" sqref="I189" start="0" length="0">
      <dxf>
        <alignment horizontal="center" readingOrder="0"/>
      </dxf>
    </rfmt>
    <rfmt sheetId="1" sqref="I190" start="0" length="0">
      <dxf>
        <alignment horizontal="center" readingOrder="0"/>
      </dxf>
    </rfmt>
    <rfmt sheetId="1" sqref="I191" start="0" length="0">
      <dxf>
        <font>
          <b/>
          <sz val="12"/>
          <name val="GHEA Grapalat"/>
          <scheme val="none"/>
        </font>
      </dxf>
    </rfmt>
    <rfmt sheetId="1" sqref="I192" start="0" length="0">
      <dxf>
        <font>
          <b/>
          <sz val="12"/>
          <name val="GHEA Grapalat"/>
          <scheme val="none"/>
        </font>
      </dxf>
    </rfmt>
    <rfmt sheetId="1" sqref="I193" start="0" length="0">
      <dxf>
        <font>
          <b/>
          <sz val="12"/>
          <name val="GHEA Grapalat"/>
          <scheme val="none"/>
        </font>
      </dxf>
    </rfmt>
    <rfmt sheetId="1" sqref="I194" start="0" length="0">
      <dxf>
        <font>
          <b/>
          <sz val="12"/>
          <name val="GHEA Grapalat"/>
          <scheme val="none"/>
        </font>
      </dxf>
    </rfmt>
    <rfmt sheetId="1" sqref="I196" start="0" length="0">
      <dxf>
        <alignment horizontal="center" readingOrder="0"/>
      </dxf>
    </rfmt>
    <rfmt sheetId="1" sqref="I197" start="0" length="0">
      <dxf>
        <alignment horizontal="center" readingOrder="0"/>
      </dxf>
    </rfmt>
    <rfmt sheetId="1" sqref="I198" start="0" length="0">
      <dxf>
        <font>
          <b/>
          <sz val="12"/>
          <name val="GHEA Grapalat"/>
          <scheme val="none"/>
        </font>
      </dxf>
    </rfmt>
    <rfmt sheetId="1" sqref="I200" start="0" length="0">
      <dxf>
        <alignment horizontal="center" readingOrder="0"/>
      </dxf>
    </rfmt>
    <rfmt sheetId="1" sqref="I201" start="0" length="0">
      <dxf>
        <alignment horizontal="center" readingOrder="0"/>
      </dxf>
    </rfmt>
    <rfmt sheetId="1" sqref="I202" start="0" length="0">
      <dxf>
        <font>
          <b/>
          <sz val="12"/>
          <name val="GHEA Grapalat"/>
          <scheme val="none"/>
        </font>
      </dxf>
    </rfmt>
    <rfmt sheetId="1" sqref="I204" start="0" length="0">
      <dxf>
        <alignment horizontal="center" readingOrder="0"/>
      </dxf>
    </rfmt>
    <rfmt sheetId="1" sqref="I205" start="0" length="0">
      <dxf>
        <alignment horizontal="center" readingOrder="0"/>
      </dxf>
    </rfmt>
    <rfmt sheetId="1" sqref="I206" start="0" length="0">
      <dxf>
        <font>
          <b/>
          <sz val="12"/>
          <name val="GHEA Grapalat"/>
          <scheme val="none"/>
        </font>
      </dxf>
    </rfmt>
    <rfmt sheetId="1" sqref="I208" start="0" length="0">
      <dxf>
        <alignment horizontal="center" readingOrder="0"/>
      </dxf>
    </rfmt>
    <rfmt sheetId="1" sqref="I209" start="0" length="0">
      <dxf>
        <alignment horizontal="center" readingOrder="0"/>
      </dxf>
    </rfmt>
    <rfmt sheetId="1" sqref="I210" start="0" length="0">
      <dxf>
        <font>
          <b/>
          <sz val="12"/>
          <name val="GHEA Grapalat"/>
          <scheme val="none"/>
        </font>
      </dxf>
    </rfmt>
    <rfmt sheetId="1" sqref="I211" start="0" length="0">
      <dxf>
        <font>
          <b/>
          <sz val="12"/>
          <name val="GHEA Grapalat"/>
          <scheme val="none"/>
        </font>
      </dxf>
    </rfmt>
    <rfmt sheetId="1" sqref="I212" start="0" length="0">
      <dxf>
        <font>
          <b/>
          <sz val="12"/>
          <name val="GHEA Grapalat"/>
          <scheme val="none"/>
        </font>
      </dxf>
    </rfmt>
    <rfmt sheetId="1" sqref="I213" start="0" length="0">
      <dxf>
        <font>
          <b/>
          <sz val="12"/>
          <name val="GHEA Grapalat"/>
          <scheme val="none"/>
        </font>
      </dxf>
    </rfmt>
    <rfmt sheetId="1" sqref="I214" start="0" length="0">
      <dxf>
        <font>
          <b/>
          <sz val="12"/>
          <name val="GHEA Grapalat"/>
          <scheme val="none"/>
        </font>
      </dxf>
    </rfmt>
    <rfmt sheetId="1" sqref="I215" start="0" length="0">
      <dxf>
        <font>
          <b/>
          <sz val="12"/>
          <name val="GHEA Grapalat"/>
          <scheme val="none"/>
        </font>
      </dxf>
    </rfmt>
    <rfmt sheetId="1" sqref="I216" start="0" length="0">
      <dxf>
        <font>
          <b/>
          <sz val="12"/>
          <name val="GHEA Grapalat"/>
          <scheme val="none"/>
        </font>
      </dxf>
    </rfmt>
    <rfmt sheetId="1" sqref="I217" start="0" length="0">
      <dxf>
        <font>
          <b/>
          <sz val="12"/>
          <name val="GHEA Grapalat"/>
          <scheme val="none"/>
        </font>
      </dxf>
    </rfmt>
    <rfmt sheetId="1" sqref="I218" start="0" length="0">
      <dxf>
        <font>
          <b/>
          <sz val="12"/>
          <name val="GHEA Grapalat"/>
          <scheme val="none"/>
        </font>
      </dxf>
    </rfmt>
    <rfmt sheetId="1" sqref="I219" start="0" length="0">
      <dxf>
        <font>
          <b/>
          <sz val="12"/>
          <name val="GHEA Grapalat"/>
          <scheme val="none"/>
        </font>
      </dxf>
    </rfmt>
    <rfmt sheetId="1" sqref="I221" start="0" length="0">
      <dxf>
        <alignment horizontal="center" readingOrder="0"/>
      </dxf>
    </rfmt>
    <rfmt sheetId="1" sqref="I222" start="0" length="0">
      <dxf>
        <alignment horizontal="center" readingOrder="0"/>
      </dxf>
    </rfmt>
    <rfmt sheetId="1" sqref="I223" start="0" length="0">
      <dxf>
        <font>
          <b/>
          <sz val="12"/>
          <name val="GHEA Grapalat"/>
          <scheme val="none"/>
        </font>
      </dxf>
    </rfmt>
    <rfmt sheetId="1" sqref="I225" start="0" length="0">
      <dxf>
        <alignment horizontal="center" readingOrder="0"/>
      </dxf>
    </rfmt>
    <rfmt sheetId="1" sqref="I226" start="0" length="0">
      <dxf>
        <alignment horizontal="center" readingOrder="0"/>
      </dxf>
    </rfmt>
    <rfmt sheetId="1" sqref="I227" start="0" length="0">
      <dxf>
        <font>
          <b/>
          <sz val="12"/>
          <name val="GHEA Grapalat"/>
          <scheme val="none"/>
        </font>
      </dxf>
    </rfmt>
    <rfmt sheetId="1" sqref="I229" start="0" length="0">
      <dxf>
        <alignment horizontal="center" readingOrder="0"/>
      </dxf>
    </rfmt>
    <rfmt sheetId="1" sqref="I230" start="0" length="0">
      <dxf>
        <alignment horizontal="center" readingOrder="0"/>
      </dxf>
    </rfmt>
    <rfmt sheetId="1" sqref="I231" start="0" length="0">
      <dxf>
        <font>
          <b/>
          <sz val="12"/>
          <name val="GHEA Grapalat"/>
          <scheme val="none"/>
        </font>
      </dxf>
    </rfmt>
    <rfmt sheetId="1" sqref="I233" start="0" length="0">
      <dxf>
        <alignment horizontal="center" readingOrder="0"/>
      </dxf>
    </rfmt>
    <rfmt sheetId="1" sqref="I234" start="0" length="0">
      <dxf>
        <alignment horizontal="center" readingOrder="0"/>
      </dxf>
    </rfmt>
    <rfmt sheetId="1" sqref="I235" start="0" length="0">
      <dxf>
        <font>
          <b/>
          <sz val="12"/>
          <name val="GHEA Grapalat"/>
          <scheme val="none"/>
        </font>
      </dxf>
    </rfmt>
    <rfmt sheetId="1" sqref="I237" start="0" length="0">
      <dxf>
        <alignment horizontal="center" readingOrder="0"/>
      </dxf>
    </rfmt>
    <rfmt sheetId="1" sqref="I238" start="0" length="0">
      <dxf>
        <alignment horizontal="center" readingOrder="0"/>
      </dxf>
    </rfmt>
    <rfmt sheetId="1" sqref="I239" start="0" length="0">
      <dxf>
        <font>
          <b/>
          <sz val="12"/>
          <name val="GHEA Grapalat"/>
          <scheme val="none"/>
        </font>
      </dxf>
    </rfmt>
    <rfmt sheetId="1" sqref="I241" start="0" length="0">
      <dxf>
        <alignment horizontal="center" readingOrder="0"/>
      </dxf>
    </rfmt>
    <rfmt sheetId="1" sqref="I242" start="0" length="0">
      <dxf>
        <alignment horizontal="center" readingOrder="0"/>
      </dxf>
    </rfmt>
    <rfmt sheetId="1" sqref="I243" start="0" length="0">
      <dxf>
        <font>
          <b/>
          <sz val="12"/>
          <name val="GHEA Grapalat"/>
          <scheme val="none"/>
        </font>
      </dxf>
    </rfmt>
    <rfmt sheetId="1" sqref="I245" start="0" length="0">
      <dxf>
        <alignment horizontal="center" readingOrder="0"/>
      </dxf>
    </rfmt>
    <rfmt sheetId="1" sqref="I246" start="0" length="0">
      <dxf>
        <alignment horizontal="center" readingOrder="0"/>
      </dxf>
    </rfmt>
    <rfmt sheetId="1" sqref="I247" start="0" length="0">
      <dxf>
        <font>
          <b/>
          <sz val="12"/>
          <name val="GHEA Grapalat"/>
          <scheme val="none"/>
        </font>
      </dxf>
    </rfmt>
    <rfmt sheetId="1" sqref="I249" start="0" length="0">
      <dxf>
        <alignment horizontal="center" readingOrder="0"/>
      </dxf>
    </rfmt>
    <rfmt sheetId="1" sqref="I250" start="0" length="0">
      <dxf>
        <alignment horizontal="center" readingOrder="0"/>
      </dxf>
    </rfmt>
    <rfmt sheetId="1" sqref="I251" start="0" length="0">
      <dxf>
        <font>
          <b/>
          <sz val="12"/>
          <name val="GHEA Grapalat"/>
          <scheme val="none"/>
        </font>
      </dxf>
    </rfmt>
    <rfmt sheetId="1" sqref="I253" start="0" length="0">
      <dxf>
        <alignment horizontal="center" readingOrder="0"/>
      </dxf>
    </rfmt>
    <rfmt sheetId="1" sqref="I254" start="0" length="0">
      <dxf>
        <alignment horizontal="center" readingOrder="0"/>
      </dxf>
    </rfmt>
    <rfmt sheetId="1" sqref="I255" start="0" length="0">
      <dxf>
        <font>
          <b/>
          <sz val="12"/>
          <name val="GHEA Grapalat"/>
          <scheme val="none"/>
        </font>
      </dxf>
    </rfmt>
  </rrc>
  <rcc rId="1469" sId="1" numFmtId="4">
    <nc r="H143">
      <v>1500000</v>
    </nc>
  </rcc>
  <rcc rId="1470" sId="1">
    <nc r="D143">
      <f>SUM(E143:H143)</f>
    </nc>
  </rcc>
  <rrc rId="1471" sId="1" ref="A144:XFD144" action="insertRow"/>
  <rcc rId="1472" sId="1" xfDxf="1" dxf="1">
    <nc r="C144" t="inlineStr">
      <is>
        <t>ՀՀ տարածքում բազային և շարժական ռադիոմոնիտորինգի համակարգի ներդրում</t>
      </is>
    </nc>
    <n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3" sId="1">
    <nc r="B144">
      <v>32001</v>
    </nc>
  </rcc>
  <rcc rId="1474" sId="1">
    <nc r="A144">
      <v>1164</v>
    </nc>
  </rcc>
  <rcc rId="1475" sId="1">
    <nc r="D141">
      <f>D143+D144</f>
    </nc>
  </rcc>
  <rcc rId="1476" sId="1">
    <nc r="E141">
      <f>E143+E144</f>
    </nc>
  </rcc>
  <rcc rId="1477" sId="1">
    <nc r="F141">
      <f>F143+F144</f>
    </nc>
  </rcc>
  <rcc rId="1478" sId="1">
    <nc r="G141">
      <f>G143+G144</f>
    </nc>
  </rcc>
  <rcc rId="1479" sId="1">
    <nc r="H141">
      <f>H143+H144</f>
    </nc>
  </rcc>
  <rcc rId="1480" sId="1" numFmtId="4">
    <nc r="H144">
      <v>1000000</v>
    </nc>
  </rcc>
  <rcc rId="1481" sId="1">
    <nc r="D144">
      <f>SUM(E144:H144)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82" sId="1" ref="A133:XFD133" action="deleteRow">
    <undo index="33" exp="ref" v="1" dr="H133" r="H7" sId="1"/>
    <undo index="33" exp="ref" v="1" dr="G133" r="G7" sId="1"/>
    <undo index="33" exp="ref" v="1" dr="F133" r="F7" sId="1"/>
    <undo index="33" exp="ref" v="1" dr="E133" r="E7" sId="1"/>
    <undo index="33" exp="ref" v="1" dr="D133" r="D7" sId="1"/>
    <rfmt sheetId="1" xfDxf="1" sqref="A133:XFD133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3" t="inlineStr">
        <is>
          <t>ՀՀ ԳՅՈՒՂԱՏՆՏԵՍՈՒԹՅԱՆ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>
        <f>D135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3">
        <f>E135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3">
        <f>F135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3">
        <f>G135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3">
        <f>H135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83" sId="1" ref="A133:XFD133" action="deleteRow">
    <rfmt sheetId="1" xfDxf="1" sqref="A133:XFD133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3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4" sId="1" ref="A133:XFD133" action="deleteRow">
    <rfmt sheetId="1" xfDxf="1" sqref="A133:XFD133" start="0" length="0">
      <dxf>
        <font>
          <b/>
          <sz val="12"/>
          <name val="GHEA Grapalat"/>
          <scheme val="none"/>
        </font>
        <alignment vertical="center" wrapText="1" readingOrder="0"/>
      </dxf>
    </rfmt>
    <rcc rId="0" sId="1" dxf="1">
      <nc r="A133">
        <v>1059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3">
        <v>21001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3" t="inlineStr">
        <is>
          <t>Գյուղատնտեսական կազմակերպությունների կարողությունների զարգացում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>
        <f>SUM(E133:H133)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33">
        <v>195000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5" sId="1" ref="A133:XFD133" action="deleteRow">
    <rfmt sheetId="1" xfDxf="1" sqref="A133:XFD133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3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6" sId="1" ref="A129:XFD129" action="deleteRow">
    <undo index="31" exp="ref" v="1" dr="H129" r="H7" sId="1"/>
    <undo index="31" exp="ref" v="1" dr="G129" r="G7" sId="1"/>
    <undo index="31" exp="ref" v="1" dr="F129" r="F7" sId="1"/>
    <undo index="31" exp="ref" v="1" dr="E129" r="E7" sId="1"/>
    <undo index="31" exp="ref" v="1" dr="D129" r="D7" sId="1"/>
    <rfmt sheetId="1" xfDxf="1" sqref="A129:XFD129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9" t="inlineStr">
        <is>
          <t>ՀՀ ԱՌՈՂՋԱՊԱՀՈՒԹՅԱՆ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9">
        <f>D131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9">
        <f>E131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9">
        <f>F131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9">
        <f>G131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9">
        <f>H131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87" sId="1" ref="A129:XFD129" action="deleteRow">
    <rfmt sheetId="1" xfDxf="1" sqref="A129:XFD129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9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8" sId="1" ref="A129:XFD129" action="deleteRow">
    <rfmt sheetId="1" xfDxf="1" sqref="A129:XFD129" start="0" length="0">
      <dxf>
        <font>
          <b/>
          <sz val="12"/>
          <name val="GHEA Grapalat"/>
          <scheme val="none"/>
        </font>
        <alignment vertical="center" wrapText="1" readingOrder="0"/>
      </dxf>
    </rfmt>
    <rcc rId="0" sId="1" dxf="1">
      <nc r="A129">
        <v>1126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9">
        <v>31003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9" t="inlineStr">
        <is>
          <t>Առողջապահական կազմակերպությունների կառուցում, վերակառուցում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9">
        <f>SUM(E129:H129)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29">
        <v>6222546.4000000004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9" sId="1" ref="A129:XFD129" action="deleteRow">
    <rfmt sheetId="1" xfDxf="1" sqref="A129:XFD129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90" sId="1" ref="A137:XFD137" action="insertRow"/>
  <rcc rId="1491" sId="1" numFmtId="4">
    <oc r="H180">
      <v>53780.6</v>
    </oc>
    <nc r="H180">
      <v>194900</v>
    </nc>
  </rcc>
  <rrc rId="1492" sId="1" ref="A181:XFD188" action="insertRow"/>
  <rcc rId="1493" sId="1" odxf="1" dxf="1">
    <nc r="A181">
      <v>1138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494" sId="1" odxf="1" dxf="1">
    <nc r="B181">
      <v>31002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495" sId="1" odxf="1" dxf="1">
    <nc r="C181" t="inlineStr">
      <is>
        <t>Ազգային անվտանգության համակարգի շենքային ապահովվածության բարելավում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D181" start="0" length="0">
    <dxf>
      <numFmt numFmtId="164" formatCode="#,##0.0_);\(#,##0.0\)"/>
      <fill>
        <patternFill patternType="solid">
          <bgColor theme="0"/>
        </patternFill>
      </fill>
    </dxf>
  </rfmt>
  <rfmt sheetId="1" sqref="E181" start="0" length="0">
    <dxf>
      <numFmt numFmtId="164" formatCode="#,##0.0_);\(#,##0.0\)"/>
      <fill>
        <patternFill patternType="solid">
          <bgColor theme="0"/>
        </patternFill>
      </fill>
    </dxf>
  </rfmt>
  <rfmt sheetId="1" sqref="F181" start="0" length="0">
    <dxf>
      <numFmt numFmtId="164" formatCode="#,##0.0_);\(#,##0.0\)"/>
      <fill>
        <patternFill patternType="solid">
          <bgColor theme="0"/>
        </patternFill>
      </fill>
    </dxf>
  </rfmt>
  <rfmt sheetId="1" sqref="G181" start="0" length="0">
    <dxf>
      <numFmt numFmtId="164" formatCode="#,##0.0_);\(#,##0.0\)"/>
      <fill>
        <patternFill patternType="solid">
          <bgColor theme="0"/>
        </patternFill>
      </fill>
    </dxf>
  </rfmt>
  <rfmt sheetId="1" sqref="H181" start="0" length="0">
    <dxf>
      <numFmt numFmtId="164" formatCode="#,##0.0_);\(#,##0.0\)"/>
      <fill>
        <patternFill patternType="solid">
          <bgColor theme="0"/>
        </patternFill>
      </fill>
    </dxf>
  </rfmt>
  <rfmt sheetId="1" sqref="I181" start="0" length="0">
    <dxf>
      <fill>
        <patternFill patternType="solid">
          <bgColor theme="0"/>
        </patternFill>
      </fill>
    </dxf>
  </rfmt>
  <rfmt sheetId="1" sqref="J181" start="0" length="0">
    <dxf>
      <fill>
        <patternFill patternType="solid">
          <bgColor theme="0"/>
        </patternFill>
      </fill>
    </dxf>
  </rfmt>
  <rfmt sheetId="1" sqref="A181:XFD181" start="0" length="0">
    <dxf>
      <fill>
        <patternFill patternType="solid">
          <bgColor theme="0"/>
        </patternFill>
      </fill>
    </dxf>
  </rfmt>
  <rfmt sheetId="1" sqref="A182" start="0" length="0">
    <dxf>
      <fill>
        <patternFill patternType="solid">
          <bgColor theme="0"/>
        </patternFill>
      </fill>
    </dxf>
  </rfmt>
  <rfmt sheetId="1" sqref="B182" start="0" length="0">
    <dxf>
      <fill>
        <patternFill patternType="solid">
          <bgColor theme="0"/>
        </patternFill>
      </fill>
    </dxf>
  </rfmt>
  <rcc rId="1496" sId="1" odxf="1" dxf="1">
    <nc r="C182" t="inlineStr">
      <is>
        <t>որից՝</t>
      </is>
    </nc>
    <odxf>
      <font>
        <b/>
        <sz val="12"/>
        <name val="GHEA Grapalat"/>
        <scheme val="none"/>
      </font>
      <fill>
        <patternFill patternType="none">
          <bgColor indexed="65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solid">
          <bgColor theme="0"/>
        </patternFill>
      </fill>
      <alignment horizontal="center" readingOrder="0"/>
    </ndxf>
  </rcc>
  <rfmt sheetId="1" sqref="D182" start="0" length="0">
    <dxf>
      <numFmt numFmtId="164" formatCode="#,##0.0_);\(#,##0.0\)"/>
      <fill>
        <patternFill patternType="solid">
          <bgColor theme="0"/>
        </patternFill>
      </fill>
    </dxf>
  </rfmt>
  <rfmt sheetId="1" sqref="E182" start="0" length="0">
    <dxf>
      <numFmt numFmtId="164" formatCode="#,##0.0_);\(#,##0.0\)"/>
      <fill>
        <patternFill patternType="solid">
          <bgColor theme="0"/>
        </patternFill>
      </fill>
    </dxf>
  </rfmt>
  <rfmt sheetId="1" sqref="F182" start="0" length="0">
    <dxf>
      <numFmt numFmtId="164" formatCode="#,##0.0_);\(#,##0.0\)"/>
      <fill>
        <patternFill patternType="solid">
          <bgColor theme="0"/>
        </patternFill>
      </fill>
    </dxf>
  </rfmt>
  <rfmt sheetId="1" sqref="G182" start="0" length="0">
    <dxf>
      <numFmt numFmtId="164" formatCode="#,##0.0_);\(#,##0.0\)"/>
      <fill>
        <patternFill patternType="solid">
          <bgColor theme="0"/>
        </patternFill>
      </fill>
    </dxf>
  </rfmt>
  <rfmt sheetId="1" sqref="H182" start="0" length="0">
    <dxf>
      <numFmt numFmtId="164" formatCode="#,##0.0_);\(#,##0.0\)"/>
      <fill>
        <patternFill patternType="solid">
          <bgColor theme="0"/>
        </patternFill>
      </fill>
    </dxf>
  </rfmt>
  <rfmt sheetId="1" sqref="I182" start="0" length="0">
    <dxf>
      <fill>
        <patternFill patternType="solid">
          <bgColor theme="0"/>
        </patternFill>
      </fill>
    </dxf>
  </rfmt>
  <rfmt sheetId="1" sqref="J182" start="0" length="0">
    <dxf>
      <fill>
        <patternFill patternType="solid">
          <bgColor theme="0"/>
        </patternFill>
      </fill>
    </dxf>
  </rfmt>
  <rfmt sheetId="1" sqref="A182:XFD182" start="0" length="0">
    <dxf>
      <fill>
        <patternFill patternType="solid">
          <bgColor theme="0"/>
        </patternFill>
      </fill>
    </dxf>
  </rfmt>
  <rfmt sheetId="1" sqref="A183" start="0" length="0">
    <dxf>
      <fill>
        <patternFill patternType="solid">
          <bgColor theme="0"/>
        </patternFill>
      </fill>
    </dxf>
  </rfmt>
  <rfmt sheetId="1" sqref="B183" start="0" length="0">
    <dxf>
      <fill>
        <patternFill patternType="solid">
          <bgColor theme="0"/>
        </patternFill>
      </fill>
    </dxf>
  </rfmt>
  <rfmt sheetId="1" sqref="C183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3" start="0" length="0">
    <dxf>
      <numFmt numFmtId="164" formatCode="#,##0.0_);\(#,##0.0\)"/>
      <fill>
        <patternFill patternType="solid">
          <bgColor theme="0"/>
        </patternFill>
      </fill>
    </dxf>
  </rfmt>
  <rcc rId="1497" sId="1" odxf="1" dxf="1" numFmtId="4">
    <nc r="E183">
      <v>65194.48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F183" start="0" length="0">
    <dxf>
      <numFmt numFmtId="164" formatCode="#,##0.0_);\(#,##0.0\)"/>
      <fill>
        <patternFill patternType="solid">
          <bgColor theme="0"/>
        </patternFill>
      </fill>
    </dxf>
  </rfmt>
  <rfmt sheetId="1" sqref="G183" start="0" length="0">
    <dxf>
      <numFmt numFmtId="164" formatCode="#,##0.0_);\(#,##0.0\)"/>
      <fill>
        <patternFill patternType="solid">
          <bgColor theme="0"/>
        </patternFill>
      </fill>
    </dxf>
  </rfmt>
  <rfmt sheetId="1" sqref="H183" start="0" length="0">
    <dxf>
      <numFmt numFmtId="164" formatCode="#,##0.0_);\(#,##0.0\)"/>
      <fill>
        <patternFill patternType="solid">
          <bgColor theme="0"/>
        </patternFill>
      </fill>
    </dxf>
  </rfmt>
  <rfmt sheetId="1" sqref="I183" start="0" length="0">
    <dxf>
      <fill>
        <patternFill patternType="solid">
          <bgColor theme="0"/>
        </patternFill>
      </fill>
    </dxf>
  </rfmt>
  <rfmt sheetId="1" sqref="J183" start="0" length="0">
    <dxf>
      <fill>
        <patternFill patternType="solid">
          <bgColor theme="0"/>
        </patternFill>
      </fill>
    </dxf>
  </rfmt>
  <rfmt sheetId="1" sqref="A183:XFD183" start="0" length="0">
    <dxf>
      <fill>
        <patternFill patternType="solid">
          <bgColor theme="0"/>
        </patternFill>
      </fill>
    </dxf>
  </rfmt>
  <rfmt sheetId="1" sqref="A184" start="0" length="0">
    <dxf>
      <fill>
        <patternFill patternType="solid">
          <bgColor theme="0"/>
        </patternFill>
      </fill>
    </dxf>
  </rfmt>
  <rfmt sheetId="1" sqref="B184" start="0" length="0">
    <dxf>
      <fill>
        <patternFill patternType="solid">
          <bgColor theme="0"/>
        </patternFill>
      </fill>
    </dxf>
  </rfmt>
  <rfmt sheetId="1" sqref="C184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4" start="0" length="0">
    <dxf>
      <numFmt numFmtId="164" formatCode="#,##0.0_);\(#,##0.0\)"/>
      <fill>
        <patternFill patternType="solid">
          <bgColor theme="0"/>
        </patternFill>
      </fill>
    </dxf>
  </rfmt>
  <rcc rId="1498" sId="1" odxf="1" dxf="1" numFmtId="4">
    <nc r="E184">
      <v>11139.9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F184" start="0" length="0">
    <dxf>
      <numFmt numFmtId="164" formatCode="#,##0.0_);\(#,##0.0\)"/>
      <fill>
        <patternFill patternType="solid">
          <bgColor theme="0"/>
        </patternFill>
      </fill>
    </dxf>
  </rfmt>
  <rfmt sheetId="1" sqref="G184" start="0" length="0">
    <dxf>
      <numFmt numFmtId="164" formatCode="#,##0.0_);\(#,##0.0\)"/>
      <fill>
        <patternFill patternType="solid">
          <bgColor theme="0"/>
        </patternFill>
      </fill>
    </dxf>
  </rfmt>
  <rfmt sheetId="1" sqref="H184" start="0" length="0">
    <dxf>
      <numFmt numFmtId="164" formatCode="#,##0.0_);\(#,##0.0\)"/>
      <fill>
        <patternFill patternType="solid">
          <bgColor theme="0"/>
        </patternFill>
      </fill>
    </dxf>
  </rfmt>
  <rfmt sheetId="1" sqref="I184" start="0" length="0">
    <dxf>
      <fill>
        <patternFill patternType="solid">
          <bgColor theme="0"/>
        </patternFill>
      </fill>
    </dxf>
  </rfmt>
  <rfmt sheetId="1" sqref="J184" start="0" length="0">
    <dxf>
      <fill>
        <patternFill patternType="solid">
          <bgColor theme="0"/>
        </patternFill>
      </fill>
    </dxf>
  </rfmt>
  <rfmt sheetId="1" sqref="A184:XFD184" start="0" length="0">
    <dxf>
      <fill>
        <patternFill patternType="solid">
          <bgColor theme="0"/>
        </patternFill>
      </fill>
    </dxf>
  </rfmt>
  <rfmt sheetId="1" sqref="A185" start="0" length="0">
    <dxf>
      <fill>
        <patternFill patternType="solid">
          <bgColor theme="0"/>
        </patternFill>
      </fill>
    </dxf>
  </rfmt>
  <rfmt sheetId="1" sqref="B185" start="0" length="0">
    <dxf>
      <fill>
        <patternFill patternType="solid">
          <bgColor theme="0"/>
        </patternFill>
      </fill>
    </dxf>
  </rfmt>
  <rfmt sheetId="1" sqref="C185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5" start="0" length="0">
    <dxf>
      <numFmt numFmtId="164" formatCode="#,##0.0_);\(#,##0.0\)"/>
      <fill>
        <patternFill patternType="solid">
          <bgColor theme="0"/>
        </patternFill>
      </fill>
    </dxf>
  </rfmt>
  <rfmt sheetId="1" sqref="E185" start="0" length="0">
    <dxf>
      <numFmt numFmtId="164" formatCode="#,##0.0_);\(#,##0.0\)"/>
      <fill>
        <patternFill patternType="solid">
          <bgColor theme="0"/>
        </patternFill>
      </fill>
    </dxf>
  </rfmt>
  <rcc rId="1499" sId="1" odxf="1" dxf="1" numFmtId="4">
    <nc r="F185">
      <v>56471.43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G185" start="0" length="0">
    <dxf>
      <numFmt numFmtId="164" formatCode="#,##0.0_);\(#,##0.0\)"/>
      <fill>
        <patternFill patternType="solid">
          <bgColor theme="0"/>
        </patternFill>
      </fill>
    </dxf>
  </rfmt>
  <rfmt sheetId="1" sqref="H185" start="0" length="0">
    <dxf>
      <numFmt numFmtId="164" formatCode="#,##0.0_);\(#,##0.0\)"/>
      <fill>
        <patternFill patternType="solid">
          <bgColor theme="0"/>
        </patternFill>
      </fill>
    </dxf>
  </rfmt>
  <rfmt sheetId="1" sqref="I185" start="0" length="0">
    <dxf>
      <fill>
        <patternFill patternType="solid">
          <bgColor theme="0"/>
        </patternFill>
      </fill>
    </dxf>
  </rfmt>
  <rfmt sheetId="1" sqref="J185" start="0" length="0">
    <dxf>
      <fill>
        <patternFill patternType="solid">
          <bgColor theme="0"/>
        </patternFill>
      </fill>
    </dxf>
  </rfmt>
  <rfmt sheetId="1" sqref="A185:XFD185" start="0" length="0">
    <dxf>
      <fill>
        <patternFill patternType="solid">
          <bgColor theme="0"/>
        </patternFill>
      </fill>
    </dxf>
  </rfmt>
  <rfmt sheetId="1" sqref="A186" start="0" length="0">
    <dxf>
      <fill>
        <patternFill patternType="solid">
          <bgColor theme="0"/>
        </patternFill>
      </fill>
    </dxf>
  </rfmt>
  <rfmt sheetId="1" sqref="B186" start="0" length="0">
    <dxf>
      <fill>
        <patternFill patternType="solid">
          <bgColor theme="0"/>
        </patternFill>
      </fill>
    </dxf>
  </rfmt>
  <rfmt sheetId="1" sqref="C186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6" start="0" length="0">
    <dxf>
      <numFmt numFmtId="164" formatCode="#,##0.0_);\(#,##0.0\)"/>
      <fill>
        <patternFill patternType="solid">
          <bgColor theme="0"/>
        </patternFill>
      </fill>
    </dxf>
  </rfmt>
  <rfmt sheetId="1" sqref="E186" start="0" length="0">
    <dxf>
      <numFmt numFmtId="164" formatCode="#,##0.0_);\(#,##0.0\)"/>
      <fill>
        <patternFill patternType="solid">
          <bgColor theme="0"/>
        </patternFill>
      </fill>
    </dxf>
  </rfmt>
  <rcc rId="1500" sId="1" odxf="1" dxf="1" numFmtId="4">
    <nc r="F186">
      <v>67528.570000000007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G186" start="0" length="0">
    <dxf>
      <numFmt numFmtId="164" formatCode="#,##0.0_);\(#,##0.0\)"/>
      <fill>
        <patternFill patternType="solid">
          <bgColor theme="0"/>
        </patternFill>
      </fill>
    </dxf>
  </rfmt>
  <rfmt sheetId="1" sqref="H186" start="0" length="0">
    <dxf>
      <numFmt numFmtId="164" formatCode="#,##0.0_);\(#,##0.0\)"/>
      <fill>
        <patternFill patternType="solid">
          <bgColor theme="0"/>
        </patternFill>
      </fill>
    </dxf>
  </rfmt>
  <rfmt sheetId="1" sqref="I186" start="0" length="0">
    <dxf>
      <fill>
        <patternFill patternType="solid">
          <bgColor theme="0"/>
        </patternFill>
      </fill>
    </dxf>
  </rfmt>
  <rfmt sheetId="1" sqref="J186" start="0" length="0">
    <dxf>
      <fill>
        <patternFill patternType="solid">
          <bgColor theme="0"/>
        </patternFill>
      </fill>
    </dxf>
  </rfmt>
  <rfmt sheetId="1" sqref="A186:XFD186" start="0" length="0">
    <dxf>
      <fill>
        <patternFill patternType="solid">
          <bgColor theme="0"/>
        </patternFill>
      </fill>
    </dxf>
  </rfmt>
  <rfmt sheetId="1" sqref="A187" start="0" length="0">
    <dxf>
      <fill>
        <patternFill patternType="solid">
          <bgColor theme="0"/>
        </patternFill>
      </fill>
    </dxf>
  </rfmt>
  <rfmt sheetId="1" sqref="B187" start="0" length="0">
    <dxf>
      <fill>
        <patternFill patternType="solid">
          <bgColor theme="0"/>
        </patternFill>
      </fill>
    </dxf>
  </rfmt>
  <rfmt sheetId="1" sqref="C187" start="0" length="0">
    <dxf>
      <font>
        <b val="0"/>
        <sz val="12"/>
        <name val="GHEA Grapalat"/>
        <scheme val="none"/>
      </font>
      <fill>
        <patternFill patternType="solid">
          <bgColor theme="0"/>
        </patternFill>
      </fill>
    </dxf>
  </rfmt>
  <rfmt sheetId="1" sqref="D187" start="0" length="0">
    <dxf>
      <numFmt numFmtId="164" formatCode="#,##0.0_);\(#,##0.0\)"/>
      <fill>
        <patternFill patternType="solid">
          <bgColor theme="0"/>
        </patternFill>
      </fill>
    </dxf>
  </rfmt>
  <rfmt sheetId="1" sqref="E187" start="0" length="0">
    <dxf>
      <numFmt numFmtId="164" formatCode="#,##0.0_);\(#,##0.0\)"/>
      <fill>
        <patternFill patternType="solid">
          <bgColor theme="0"/>
        </patternFill>
      </fill>
    </dxf>
  </rfmt>
  <rfmt sheetId="1" sqref="F187" start="0" length="0">
    <dxf>
      <numFmt numFmtId="164" formatCode="#,##0.0_);\(#,##0.0\)"/>
      <fill>
        <patternFill patternType="solid">
          <bgColor theme="0"/>
        </patternFill>
      </fill>
    </dxf>
  </rfmt>
  <rfmt sheetId="1" sqref="G187" start="0" length="0">
    <dxf>
      <numFmt numFmtId="164" formatCode="#,##0.0_);\(#,##0.0\)"/>
      <fill>
        <patternFill patternType="solid">
          <bgColor theme="0"/>
        </patternFill>
      </fill>
    </dxf>
  </rfmt>
  <rfmt sheetId="1" sqref="H187" start="0" length="0">
    <dxf>
      <numFmt numFmtId="164" formatCode="#,##0.0_);\(#,##0.0\)"/>
      <fill>
        <patternFill patternType="solid">
          <bgColor theme="0"/>
        </patternFill>
      </fill>
    </dxf>
  </rfmt>
  <rfmt sheetId="1" sqref="I187" start="0" length="0">
    <dxf>
      <fill>
        <patternFill patternType="solid">
          <bgColor theme="0"/>
        </patternFill>
      </fill>
    </dxf>
  </rfmt>
  <rfmt sheetId="1" sqref="J187" start="0" length="0">
    <dxf>
      <fill>
        <patternFill patternType="solid">
          <bgColor theme="0"/>
        </patternFill>
      </fill>
    </dxf>
  </rfmt>
  <rfmt sheetId="1" sqref="A187:XFD187" start="0" length="0">
    <dxf>
      <fill>
        <patternFill patternType="solid">
          <bgColor theme="0"/>
        </patternFill>
      </fill>
    </dxf>
  </rfmt>
  <rcc rId="1501" sId="1" odxf="1" dxf="1">
    <nc r="A188">
      <v>1138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02" sId="1" odxf="1" dxf="1">
    <nc r="B188">
      <v>31003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03" sId="1" odxf="1" dxf="1">
    <nc r="C188" t="inlineStr">
      <is>
        <t>Ազգային անվտանգության համակարգի տրանսպորտային սարքավորումների հագեցվածության բարելավում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04" sId="1" odxf="1" dxf="1">
    <nc r="D188">
      <f>+E188+F188+G188+H188</f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5" sId="1" odxf="1" dxf="1" numFmtId="4">
    <nc r="E188">
      <v>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6" sId="1" odxf="1" dxf="1" numFmtId="4">
    <nc r="F188">
      <v>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7" sId="1" odxf="1" dxf="1" numFmtId="4">
    <nc r="G188">
      <v>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cc rId="1508" sId="1" odxf="1" dxf="1" numFmtId="4">
    <nc r="H188">
      <v>153200</v>
    </nc>
    <odxf>
      <numFmt numFmtId="165" formatCode="#,##0.0"/>
      <fill>
        <patternFill patternType="none">
          <bgColor indexed="65"/>
        </patternFill>
      </fill>
    </odxf>
    <ndxf>
      <numFmt numFmtId="164" formatCode="#,##0.0_);\(#,##0.0\)"/>
      <fill>
        <patternFill patternType="solid">
          <bgColor theme="0"/>
        </patternFill>
      </fill>
    </ndxf>
  </rcc>
  <rfmt sheetId="1" sqref="I188" start="0" length="0">
    <dxf>
      <fill>
        <patternFill patternType="solid">
          <bgColor theme="0"/>
        </patternFill>
      </fill>
    </dxf>
  </rfmt>
  <rfmt sheetId="1" sqref="J188" start="0" length="0">
    <dxf>
      <fill>
        <patternFill patternType="solid">
          <bgColor theme="0"/>
        </patternFill>
      </fill>
    </dxf>
  </rfmt>
  <rfmt sheetId="1" sqref="A188:XFD188" start="0" length="0">
    <dxf>
      <fill>
        <patternFill patternType="solid">
          <bgColor theme="0"/>
        </patternFill>
      </fill>
    </dxf>
  </rfmt>
  <rfmt sheetId="1" sqref="C183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509" sId="1" odxf="1" dxf="1">
    <nc r="C184" t="inlineStr">
      <is>
        <t>ՀՀ ԱԱԾ ՍԶ 5070 զ/մ ջոկատի տարածքում պահեստի կառուցում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0" sId="1" odxf="1" dxf="1">
    <nc r="C185" t="inlineStr">
      <is>
        <t>ՀՀ ԱԱԾ ՍԶ 5070 զ/մ 3-րդ ՍՈՒ-ի զորանոցի և օժանդակ շինությունների կապիտալ վերանորոգում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1" sId="1" odxf="1" dxf="1">
    <nc r="C186" t="inlineStr">
      <is>
        <t>ՀՀ ԱԱԾ Վայոց-Ձորի ՄՎ Վայքի բաժնի վարչական շենքի կապիտալ վերանորոգում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2" sId="1" odxf="1" dxf="1">
    <nc r="C187" t="inlineStr">
      <is>
        <t>ՀՀ ԱԱԾ և ՀՀ ԱԱԾ ՍԶ ստորաբաժանումների նախագծանախահաշվային փաստաթղթերի պատրաստում թվով 10 հատ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13" sId="1" numFmtId="4">
    <nc r="G187">
      <v>20573.099999999999</v>
    </nc>
  </rcc>
  <rcc rId="1514" sId="1">
    <nc r="E181">
      <f>SUM(E183:E187)</f>
    </nc>
  </rcc>
  <rcc rId="1515" sId="1">
    <nc r="F181">
      <f>SUM(F183:F187)</f>
    </nc>
  </rcc>
  <rcc rId="1516" sId="1" numFmtId="4">
    <nc r="G181">
      <f>SUM(G183:G187)</f>
    </nc>
  </rcc>
  <rcc rId="1517" sId="1" numFmtId="4">
    <nc r="H181">
      <f>SUM(H183:H187)</f>
    </nc>
  </rcc>
  <rcc rId="1518" sId="1">
    <nc r="D183">
      <f>SUM(E183:H183)</f>
    </nc>
  </rcc>
  <rfmt sheetId="1" sqref="C183" start="0" length="0">
    <dxf>
      <font>
        <i val="0"/>
        <sz val="12"/>
        <name val="GHEA Grapalat"/>
        <scheme val="none"/>
      </font>
      <fill>
        <patternFill patternType="solid">
          <bgColor theme="0"/>
        </patternFill>
      </fill>
    </dxf>
  </rfmt>
  <rcc rId="1519" sId="1" odxf="1" dxf="1">
    <nc r="C183" t="inlineStr">
      <is>
        <t>ՀՀ ԱԱԾ ՍԶ 5070 զ/մ 13-րդ ՍՈՒ-ի սպայական բնակարանների կառուցում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520" sId="1">
    <nc r="D184">
      <f>SUM(E184:H184)</f>
    </nc>
  </rcc>
  <rcc rId="1521" sId="1">
    <nc r="D185">
      <f>SUM(E185:H185)</f>
    </nc>
  </rcc>
  <rcc rId="1522" sId="1">
    <nc r="D186">
      <f>SUM(E186:H186)</f>
    </nc>
  </rcc>
  <rcc rId="1523" sId="1">
    <nc r="D187">
      <f>SUM(E187:H187)</f>
    </nc>
  </rcc>
  <rcc rId="1524" sId="1">
    <nc r="D181">
      <f>SUM(D183:D187)</f>
    </nc>
  </rcc>
  <rcc rId="1525" sId="1" numFmtId="4">
    <oc r="H189">
      <v>7500</v>
    </oc>
    <nc r="H189">
      <v>13400</v>
    </nc>
  </rcc>
  <rcc rId="1526" sId="1">
    <oc r="D193">
      <f>SUM(E193:H193)</f>
    </oc>
    <nc r="D193">
      <f>SUM(E193:H193)</f>
    </nc>
  </rcc>
  <rcc rId="1527" sId="1">
    <oc r="C49" t="inlineStr">
      <is>
        <t>ՀՀ ԲՆԱՊԱՀՊԱՆՈՒԹՅԱՆ  ՆԱԽԱՐԱՐՈՒԹՅՈՒՆ</t>
      </is>
    </oc>
    <nc r="C49" t="inlineStr">
      <is>
        <t>ՀՀ  ՇՐՋԱԿԱ ՄԻՋԱՎԱՅՐԻ  ՆԱԽԱՐԱՐՈՒԹՅՈՒՆ</t>
      </is>
    </nc>
  </rcc>
  <rrc rId="1528" sId="1" ref="A109:XFD111" action="insertRow"/>
  <rm rId="1529" sheetId="1" source="A58:XFD60" destination="A109:XFD111" sourceSheetId="1">
    <rfmt sheetId="1" xfDxf="1" sqref="A109:XFD109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10:XFD110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11:XFD111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0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1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1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30" sId="1" ref="A58:XFD58" action="deleteRow">
    <rfmt sheetId="1" xfDxf="1" sqref="A58:XFD5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8" start="0" length="0">
      <dxf>
        <alignment horizontal="center" readingOrder="0"/>
      </dxf>
    </rfmt>
    <rfmt sheetId="1" sqref="B58" start="0" length="0">
      <dxf>
        <alignment horizontal="center" readingOrder="0"/>
      </dxf>
    </rfmt>
    <rfmt sheetId="1" sqref="D58" start="0" length="0">
      <dxf>
        <numFmt numFmtId="165" formatCode="#,##0.0"/>
      </dxf>
    </rfmt>
    <rfmt sheetId="1" sqref="E58" start="0" length="0">
      <dxf>
        <numFmt numFmtId="165" formatCode="#,##0.0"/>
      </dxf>
    </rfmt>
    <rfmt sheetId="1" sqref="F58" start="0" length="0">
      <dxf>
        <numFmt numFmtId="165" formatCode="#,##0.0"/>
      </dxf>
    </rfmt>
    <rfmt sheetId="1" sqref="G58" start="0" length="0">
      <dxf>
        <numFmt numFmtId="165" formatCode="#,##0.0"/>
      </dxf>
    </rfmt>
    <rfmt sheetId="1" sqref="H58" start="0" length="0">
      <dxf>
        <numFmt numFmtId="165" formatCode="#,##0.0"/>
      </dxf>
    </rfmt>
  </rrc>
  <rrc rId="1531" sId="1" ref="A58:XFD58" action="deleteRow">
    <rfmt sheetId="1" xfDxf="1" sqref="A58:XFD5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8" start="0" length="0">
      <dxf>
        <alignment horizontal="center" readingOrder="0"/>
      </dxf>
    </rfmt>
    <rfmt sheetId="1" sqref="B58" start="0" length="0">
      <dxf>
        <alignment horizontal="center" readingOrder="0"/>
      </dxf>
    </rfmt>
    <rfmt sheetId="1" sqref="D58" start="0" length="0">
      <dxf>
        <numFmt numFmtId="165" formatCode="#,##0.0"/>
      </dxf>
    </rfmt>
    <rfmt sheetId="1" sqref="E58" start="0" length="0">
      <dxf>
        <numFmt numFmtId="165" formatCode="#,##0.0"/>
      </dxf>
    </rfmt>
    <rfmt sheetId="1" sqref="F58" start="0" length="0">
      <dxf>
        <numFmt numFmtId="165" formatCode="#,##0.0"/>
      </dxf>
    </rfmt>
    <rfmt sheetId="1" sqref="G58" start="0" length="0">
      <dxf>
        <numFmt numFmtId="165" formatCode="#,##0.0"/>
      </dxf>
    </rfmt>
    <rfmt sheetId="1" sqref="H58" start="0" length="0">
      <dxf>
        <numFmt numFmtId="165" formatCode="#,##0.0"/>
      </dxf>
    </rfmt>
  </rrc>
  <rrc rId="1532" sId="1" ref="A58:XFD58" action="deleteRow">
    <rfmt sheetId="1" xfDxf="1" sqref="A58:XFD5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8" start="0" length="0">
      <dxf>
        <alignment horizontal="center" readingOrder="0"/>
      </dxf>
    </rfmt>
    <rfmt sheetId="1" sqref="B58" start="0" length="0">
      <dxf>
        <alignment horizontal="center" readingOrder="0"/>
      </dxf>
    </rfmt>
    <rfmt sheetId="1" sqref="D58" start="0" length="0">
      <dxf>
        <numFmt numFmtId="165" formatCode="#,##0.0"/>
      </dxf>
    </rfmt>
    <rfmt sheetId="1" sqref="E58" start="0" length="0">
      <dxf>
        <numFmt numFmtId="165" formatCode="#,##0.0"/>
      </dxf>
    </rfmt>
    <rfmt sheetId="1" sqref="F58" start="0" length="0">
      <dxf>
        <numFmt numFmtId="165" formatCode="#,##0.0"/>
      </dxf>
    </rfmt>
    <rfmt sheetId="1" sqref="G58" start="0" length="0">
      <dxf>
        <numFmt numFmtId="165" formatCode="#,##0.0"/>
      </dxf>
    </rfmt>
    <rfmt sheetId="1" sqref="H58" start="0" length="0">
      <dxf>
        <numFmt numFmtId="165" formatCode="#,##0.0"/>
      </dxf>
    </rfmt>
  </rrc>
  <rrc rId="1533" sId="1" ref="A56:XFD56" action="deleteRow">
    <undo index="17" exp="ref" v="1" dr="H56" r="H7" sId="1"/>
    <undo index="17" exp="ref" v="1" dr="G56" r="G7" sId="1"/>
    <undo index="17" exp="ref" v="1" dr="F56" r="F7" sId="1"/>
    <undo index="17" exp="ref" v="1" dr="E56" r="E7" sId="1"/>
    <undo index="17" exp="ref" v="1" dr="D56" r="D7" sId="1"/>
    <rfmt sheetId="1" xfDxf="1" sqref="A56:XFD5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6" t="inlineStr">
        <is>
          <t>ՀՀ ԷՆԵՐԳԵՏԻԿ ԵՆԹԱԿԱՌՈՒՑՎԱԾՔՆԵՐԻ ԵՎ ԲՆԱԿԱՆ ՊԱՇԱՐՆԵՐԻ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>
        <f>SUM(D106:D108)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>
        <f>SUM(E106:E108)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6">
        <f>SUM(F106:F108)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">
        <f>SUM(G106:G108)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6">
        <f>SUM(H106:H108)</f>
      </nc>
      <n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34" sId="1" ref="A56:XFD56" action="deleteRow">
    <rfmt sheetId="1" xfDxf="1" sqref="A56:XFD5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6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535" sId="1" ref="A56:XFD56" action="deleteRow">
    <rfmt sheetId="1" xfDxf="1" sqref="A56:XFD5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5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36" sId="1">
    <oc r="D7">
      <f>D9+D13+D17+D25+D29+D33+D40+D45+D49+D56+D62+D86+D95+D101+D110+D114+D129+D133+D137+D145+D149+D153+D157+D160+D171+D185+D190+D197+D201+D205+D209+D222+D226+D230+D234+D238+D242+D246+D250+D254</f>
    </oc>
    <nc r="D7">
      <f>D9+D13+D17+D25+D29+D33+D40+D45+D49+D56+D80+D89+D95+D107+D111+D126+D130+K133143+D139+D143+D147+D150+D161+D175+D188+D195+D199+D203+D207+D220+D224+D228+D232+D236+D240+D244+D248+D252</f>
    </nc>
  </rcc>
  <rcc rId="1537" sId="1">
    <oc r="E7">
      <f>E9+E13+E17+E25+E29+E33+E40+E45+E49+E56+E62+E86+E95+E101+E110+E114+E129+#REF!+E133+E141+E145+E149+E153+E156+E167+E181+E186+E193+E197+E201+E205+E218+E222+E226+E230+E234+E238+E242+E246+E250</f>
    </oc>
    <nc r="E7">
      <f>E9+E13+E17+E25+E29+E33+E40+E45+E49+E56+E80+E89+E95+E107+E111+E126+E130+L133143+E139+E143+E147+E150+E161+E175+E188+E195+E199+E203+E207+E220+E224+E228+E232+E236+E240+E244+E248+E252</f>
    </nc>
  </rcc>
  <rcc rId="1538" sId="1">
    <oc r="F7">
      <f>F9+F13+F17+F25+F29+F33+F40+F45+F49+F56+F62+F86+F95+F101+F110+F114+F129+#REF!+F133+F141+F145+F149+F153+F156+F167+F181+F186+F193+F197+F201+F205+F218+F222+F226+F230+F234+F238+F242+F246+F250</f>
    </oc>
    <nc r="F7">
      <f>F9+F13+F17+F25+F29+F33+F40+F45+F49+F56+F80+F89+F95+F107+F111+F126+F130+M133143+F139+F143+F147+F150+F161+F175+F188+F195+F199+F203+F207+F220+F224+F228+F232+F236+F240+F244+F248+F252</f>
    </nc>
  </rcc>
  <rcc rId="1539" sId="1">
    <oc r="G7">
      <f>G9+G13+G17+G25+G29+G33+G40+G45+G49+G56+G62+G86+G95+G101+G110+G114+G129+#REF!+G133+G141+G145+G149+G153+G156+G167+G181+G186+G193+G197+G201+G205+G218+G222+G226+G230+G234+G238+G242+G246+G250</f>
    </oc>
    <nc r="G7">
      <f>G9+G13+G17+G25+G29+G33+G40+G45+G49+G56+G80+G89+G95+G107+G111+G126+G130+N133143+G139+G143+G147+G150+G161+G175+G188+G195+G199+G203+G207+G220+G224+G228+G232+G236+G240+G244+G248+G252</f>
    </nc>
  </rcc>
  <rcc rId="1540" sId="1">
    <oc r="H7">
      <f>H9+H13+H17+H25+H29+H33+H40+H45+H49+H56+H62+H86+H95+H101+H110+H114+H129+#REF!+H133+H141+H145+H149+H153+H156+H167+H181+H186+H193+H197+H201+H205+H218+H222+H226+H230+H234+H238+H242+H246+H250</f>
    </oc>
    <nc r="H7">
      <f>H9+H13+H17+H25+H29+H33+H40+H45+H49+H56+H80+H89+H95+H107+H111+H126+H130+O133143+H139+H143+H147+H150+H161+H175+H188+H195+H199+H203+H207+H220+H224+H228+H232+H236+H240+H244+H248+H252</f>
    </nc>
  </rcc>
  <rrc rId="1541" sId="1" ref="A102:XFD104" action="insertRow"/>
  <rm rId="1542" sheetId="1" source="A106:XFD108" destination="A102:XFD104" sourceSheetId="1">
    <rfmt sheetId="1" xfDxf="1" sqref="A102:XFD102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03:XFD103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104:XFD104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0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3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4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4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4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43" sId="1" ref="A106:XFD106" action="deleteRow">
    <rfmt sheetId="1" xfDxf="1" sqref="A106:XFD10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6" start="0" length="0">
      <dxf>
        <alignment horizontal="center" readingOrder="0"/>
      </dxf>
    </rfmt>
    <rfmt sheetId="1" sqref="B106" start="0" length="0">
      <dxf>
        <alignment horizontal="center" readingOrder="0"/>
      </dxf>
    </rfmt>
    <rfmt sheetId="1" sqref="D106" start="0" length="0">
      <dxf>
        <numFmt numFmtId="165" formatCode="#,##0.0"/>
      </dxf>
    </rfmt>
    <rfmt sheetId="1" sqref="E106" start="0" length="0">
      <dxf>
        <numFmt numFmtId="165" formatCode="#,##0.0"/>
      </dxf>
    </rfmt>
    <rfmt sheetId="1" sqref="F106" start="0" length="0">
      <dxf>
        <numFmt numFmtId="165" formatCode="#,##0.0"/>
      </dxf>
    </rfmt>
    <rfmt sheetId="1" sqref="G106" start="0" length="0">
      <dxf>
        <numFmt numFmtId="165" formatCode="#,##0.0"/>
      </dxf>
    </rfmt>
    <rfmt sheetId="1" sqref="H106" start="0" length="0">
      <dxf>
        <numFmt numFmtId="165" formatCode="#,##0.0"/>
      </dxf>
    </rfmt>
  </rrc>
  <rrc rId="1544" sId="1" ref="A106:XFD106" action="deleteRow">
    <rfmt sheetId="1" xfDxf="1" sqref="A106:XFD10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6" start="0" length="0">
      <dxf>
        <alignment horizontal="center" readingOrder="0"/>
      </dxf>
    </rfmt>
    <rfmt sheetId="1" sqref="B106" start="0" length="0">
      <dxf>
        <alignment horizontal="center" readingOrder="0"/>
      </dxf>
    </rfmt>
    <rfmt sheetId="1" sqref="D106" start="0" length="0">
      <dxf>
        <numFmt numFmtId="165" formatCode="#,##0.0"/>
      </dxf>
    </rfmt>
    <rfmt sheetId="1" sqref="E106" start="0" length="0">
      <dxf>
        <numFmt numFmtId="165" formatCode="#,##0.0"/>
      </dxf>
    </rfmt>
    <rfmt sheetId="1" sqref="F106" start="0" length="0">
      <dxf>
        <numFmt numFmtId="165" formatCode="#,##0.0"/>
      </dxf>
    </rfmt>
    <rfmt sheetId="1" sqref="G106" start="0" length="0">
      <dxf>
        <numFmt numFmtId="165" formatCode="#,##0.0"/>
      </dxf>
    </rfmt>
    <rfmt sheetId="1" sqref="H106" start="0" length="0">
      <dxf>
        <numFmt numFmtId="165" formatCode="#,##0.0"/>
      </dxf>
    </rfmt>
  </rrc>
  <rrc rId="1545" sId="1" ref="A106:XFD106" action="deleteRow">
    <rfmt sheetId="1" xfDxf="1" sqref="A106:XFD10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06" start="0" length="0">
      <dxf>
        <alignment horizontal="center" readingOrder="0"/>
      </dxf>
    </rfmt>
    <rfmt sheetId="1" sqref="B106" start="0" length="0">
      <dxf>
        <alignment horizontal="center" readingOrder="0"/>
      </dxf>
    </rfmt>
    <rfmt sheetId="1" sqref="D106" start="0" length="0">
      <dxf>
        <numFmt numFmtId="165" formatCode="#,##0.0"/>
      </dxf>
    </rfmt>
    <rfmt sheetId="1" sqref="E106" start="0" length="0">
      <dxf>
        <numFmt numFmtId="165" formatCode="#,##0.0"/>
      </dxf>
    </rfmt>
    <rfmt sheetId="1" sqref="F106" start="0" length="0">
      <dxf>
        <numFmt numFmtId="165" formatCode="#,##0.0"/>
      </dxf>
    </rfmt>
    <rfmt sheetId="1" sqref="G106" start="0" length="0">
      <dxf>
        <numFmt numFmtId="165" formatCode="#,##0.0"/>
      </dxf>
    </rfmt>
    <rfmt sheetId="1" sqref="H106" start="0" length="0">
      <dxf>
        <numFmt numFmtId="165" formatCode="#,##0.0"/>
      </dxf>
    </rfmt>
  </rrc>
  <rcc rId="1546" sId="1">
    <oc r="D95">
      <f>SUM(E95:H95)</f>
    </oc>
    <nc r="D95">
      <f>SUM(D97:D105)</f>
    </nc>
  </rcc>
  <rcc rId="1547" sId="1">
    <oc r="E95">
      <f>SUM(E97:E105)</f>
    </oc>
    <nc r="E95">
      <f>SUM(E97:E105)</f>
    </nc>
  </rcc>
  <rcc rId="1548" sId="1">
    <oc r="F95">
      <f>SUM(F97:F105)</f>
    </oc>
    <nc r="F95">
      <f>SUM(F97:F105)</f>
    </nc>
  </rcc>
  <rcc rId="1549" sId="1">
    <oc r="G95">
      <f>SUM(G97:G105)</f>
    </oc>
    <nc r="G95">
      <f>SUM(G97:G105)</f>
    </nc>
  </rcc>
  <rcc rId="1550" sId="1">
    <oc r="H95">
      <f>SUM(H97:H105)</f>
    </oc>
    <nc r="H95">
      <f>SUM(H97:H105)</f>
    </nc>
  </rcc>
  <rcc rId="1551" sId="1">
    <oc r="D97">
      <f>SUM(E97:H97)</f>
    </oc>
    <nc r="D97">
      <f>SUM(E97:H97)</f>
    </nc>
  </rcc>
  <rcc rId="1552" sId="1">
    <oc r="D98">
      <f>SUM(E98:H98)</f>
    </oc>
    <nc r="D98">
      <f>SUM(E98:H98)</f>
    </nc>
  </rcc>
  <rcc rId="1553" sId="1">
    <oc r="D99">
      <f>SUM(E99:H99)</f>
    </oc>
    <nc r="D99">
      <f>SUM(E99:H99)</f>
    </nc>
  </rcc>
  <rcc rId="1554" sId="1">
    <oc r="D100">
      <f>SUM(E100:H100)</f>
    </oc>
    <nc r="D100">
      <f>SUM(E100:H100)</f>
    </nc>
  </rcc>
  <rcc rId="1555" sId="1">
    <oc r="D101">
      <f>SUM(E101:H101)</f>
    </oc>
    <nc r="D101">
      <f>SUM(E101:H101)</f>
    </nc>
  </rcc>
  <rcc rId="1556" sId="1" odxf="1" dxf="1">
    <oc r="D102">
      <f>SUM(E102:H102)</f>
    </oc>
    <nc r="D102">
      <f>SUM(E102:H102)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57" sId="1" odxf="1" dxf="1">
    <oc r="D103">
      <f>SUM(E103:H103)</f>
    </oc>
    <nc r="D103">
      <f>SUM(E103:H103)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58" sId="1" odxf="1" dxf="1">
    <oc r="D104">
      <f>SUM(E104:H104)</f>
    </oc>
    <nc r="D104">
      <f>SUM(E104:H104)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59" sId="1" odxf="1" dxf="1">
    <oc r="D105">
      <f>SUM(E105:H105)</f>
    </oc>
    <nc r="D105">
      <f>SUM(E105:H105)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rc rId="1560" sId="1" ref="A175:XFD175" action="insertRow"/>
  <rrc rId="1561" sId="1" ref="A221:XFD221" action="insertRow"/>
  <rcc rId="1562" sId="1">
    <oc r="C40" t="inlineStr">
      <is>
        <t>ՀՀ ՏՆՏԵՍԱԿԱՆ ԶԱՐԳԱՑՄԱՆ ԵՎ ՆԵՐԴՐՈՒՄՆԵՐԻ ՆԱԽԱՐԱՐՈՒԹՅՈՒՆ</t>
      </is>
    </oc>
    <nc r="C40" t="inlineStr">
      <is>
        <t>ՀՀ ԷԿՈՆՈՄԻԿԱՅԻ ՆԱԽԱՐԱՐՈՒԹՅՈՒՆ</t>
      </is>
    </nc>
  </rc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7" sId="1">
    <oc r="C56" t="inlineStr">
      <is>
        <t>ՀՀ ԿՐԹՈՒԹՅԱՆ ԵՎ ԳԻՏՈՒԹՅԱՆ ՆԱԽԱՐԱՐՈՒԹՅՈՒՆ</t>
      </is>
    </oc>
    <nc r="C56" t="inlineStr">
      <is>
        <t>ՀՀ ԿՐԹՈՒԹՅԱՆ, ԳԻՏՈՒԹՅԱՆ, ՄՇԱԿՈՒՅԹԻ ԵՎ ՍՊՈՐՏԻ ՆԱԽԱՐԱՐՈՒԹՅՈՒՆ</t>
      </is>
    </nc>
  </rcc>
  <rrc rId="1568" sId="1" ref="A89:XFD103" action="insertRow"/>
  <rm rId="1569" sheetId="1" source="A126:XFD140" destination="A89:XFD103" sourceSheetId="1">
    <rfmt sheetId="1" xfDxf="1" sqref="A89:XFD89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0:XFD90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1:XFD91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2:XFD92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3:XFD93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4:XFD94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5:XFD95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6:XFD96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7:XFD97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8:XFD98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99:XFD99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0:XFD100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1:XFD101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2:XFD102" start="0" length="0">
      <dxf>
        <font>
          <sz val="12"/>
          <name val="GHEA Grapalat"/>
          <scheme val="none"/>
        </font>
        <alignment vertical="center" wrapText="1" readingOrder="0"/>
      </dxf>
    </rfmt>
    <rfmt sheetId="1" xfDxf="1" sqref="A103:XFD10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5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5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5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8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8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8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9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9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9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9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0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0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1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1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2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2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3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0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570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1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2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3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4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5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6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7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8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79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0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1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2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3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rc rId="1584" sId="1" ref="A126:XFD126" action="deleteRow">
    <rfmt sheetId="1" xfDxf="1" sqref="A126:XFD12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26" start="0" length="0">
      <dxf>
        <alignment horizontal="center" readingOrder="0"/>
      </dxf>
    </rfmt>
    <rfmt sheetId="1" sqref="B126" start="0" length="0">
      <dxf>
        <alignment horizontal="center" readingOrder="0"/>
      </dxf>
    </rfmt>
    <rfmt sheetId="1" sqref="D126" start="0" length="0">
      <dxf>
        <numFmt numFmtId="165" formatCode="#,##0.0"/>
      </dxf>
    </rfmt>
    <rfmt sheetId="1" sqref="E126" start="0" length="0">
      <dxf>
        <numFmt numFmtId="165" formatCode="#,##0.0"/>
      </dxf>
    </rfmt>
    <rfmt sheetId="1" sqref="F126" start="0" length="0">
      <dxf>
        <numFmt numFmtId="165" formatCode="#,##0.0"/>
      </dxf>
    </rfmt>
    <rfmt sheetId="1" sqref="G126" start="0" length="0">
      <dxf>
        <numFmt numFmtId="165" formatCode="#,##0.0"/>
      </dxf>
    </rfmt>
    <rfmt sheetId="1" sqref="H126" start="0" length="0">
      <dxf>
        <numFmt numFmtId="165" formatCode="#,##0.0"/>
      </dxf>
    </rfmt>
  </rr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78" start="0" length="0">
    <dxf>
      <font>
        <i val="0"/>
        <sz val="11"/>
        <name val="GHEA Grapalat"/>
        <scheme val="none"/>
      </font>
      <fill>
        <patternFill patternType="solid">
          <bgColor theme="0"/>
        </patternFill>
      </fill>
    </dxf>
  </rfmt>
  <rfmt sheetId="1" sqref="C179" start="0" length="0">
    <dxf>
      <font>
        <i val="0"/>
        <sz val="11"/>
        <name val="GHEA Grapalat"/>
        <scheme val="none"/>
      </font>
      <fill>
        <patternFill patternType="solid">
          <bgColor theme="0"/>
        </patternFill>
      </fill>
    </dxf>
  </rfmt>
  <rfmt sheetId="1" sqref="C180" start="0" length="0">
    <dxf>
      <font>
        <i val="0"/>
        <sz val="12"/>
        <name val="GHEA Grapalat"/>
        <scheme val="none"/>
      </font>
      <fill>
        <patternFill patternType="solid">
          <bgColor theme="0"/>
        </patternFill>
      </fill>
    </dxf>
  </rfmt>
  <rcc rId="1318" sId="1" odxf="1" dxf="1">
    <oc r="C178" t="inlineStr">
      <is>
        <t>ՀՀ ՊԵԿ Երևան քաղաքի Սևանի 104/2 հասցեի տարածքի արտաքին ջրամատակարարման և կոյուղագծի կառուցման շինարարական աշխատանքներ</t>
      </is>
    </oc>
    <nc r="C178" t="inlineStr">
      <is>
        <t>ՀՀ ՊԵԿ Արևելյան մաքսատուն-վարչության Բագրատաշենի մաքսային կետի վերակառուցման աշխատանքների նախագծանախահաշվային փաստաթղթերի կազմում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fmt sheetId="1" sqref="C179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319" sId="1" odxf="1" dxf="1">
    <oc r="C180" t="inlineStr">
      <is>
        <t>ՀՀ ՊԵԿ Հարավային մաքսատուն-վարչության վարչականենքի վերակառուցման աշխատանքների նախագծանախահաշվային փաստաթղթերի կազմում</t>
      </is>
    </oc>
    <nc r="C180" t="inlineStr">
      <is>
        <t>ՀՀ ՊԵԿ Սյունիքի մարզի Ագարակ համայնքում ծառայողական շենքի կառուցման աշխատանքների նախագծանախահաշվային փաստաթղթերի կազմում</t>
      </is>
    </nc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320" sId="1" numFmtId="4">
    <oc r="E178">
      <v>2500</v>
    </oc>
    <nc r="E178"/>
  </rcc>
  <rcc rId="1321" sId="1" numFmtId="4">
    <oc r="E179">
      <v>1500</v>
    </oc>
    <nc r="E179"/>
  </rcc>
  <rcc rId="1322" sId="1" numFmtId="4">
    <nc r="G178">
      <v>5000</v>
    </nc>
  </rcc>
  <rcc rId="1323" sId="1">
    <oc r="C179" t="inlineStr">
      <is>
        <t>ՀՀՀ ՊԵԿ Հրազդան քաղաքի Սպանդարյան թիվ 24/1 և 24/2  հասցեի վարչական շենքի  արտաքին  կոյուղագծի վերակաառուցման շինարարական աշխատանքներ</t>
      </is>
    </oc>
    <nc r="C179" t="inlineStr">
      <is>
        <t>ՀՀ ՊԵԿ Հարավային մաքսատուն-վարչության վարչական շենքի վերակառուցման աշխատանքների նախագծանախահաշվային փաստաթղթերի կազմում</t>
      </is>
    </nc>
  </rcc>
  <rcc rId="1324" sId="1" numFmtId="4">
    <nc r="G179">
      <v>15000</v>
    </nc>
  </rcc>
  <rcc rId="1325" sId="1" numFmtId="4">
    <oc r="G180">
      <v>15000</v>
    </oc>
    <nc r="G180">
      <v>18000</v>
    </nc>
  </rcc>
  <rrc rId="1326" sId="1" ref="A183:XFD183" action="deleteRow">
    <undo index="0" exp="area" dr="H183:H187" r="H181" sId="1"/>
    <undo index="0" exp="area" dr="G183:G187" r="G181" sId="1"/>
    <undo index="0" exp="area" dr="F183:F187" r="F181" sId="1"/>
    <undo index="0" exp="area" dr="E183:E187" r="E181" sId="1"/>
    <undo index="0" exp="area" dr="D183:D187" r="D181" sId="1"/>
    <rfmt sheetId="1" xfDxf="1" sqref="A183:XFD18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3" t="inlineStr">
        <is>
          <t>ՀՀ  ՊԵԿ Երևան քաղաքի Ծովակալ Իսակովի թիվ 10 հասցեի վարչական շենքի վերանորոգման աշխատանքներ</t>
        </is>
      </nc>
      <n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>
        <f>SUM(E183:H183)</f>
      </nc>
      <ndxf>
        <font>
          <i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83">
        <v>90000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27" sId="1" ref="A183:XFD183" action="deleteRow">
    <undo index="0" exp="area" dr="H183:H186" r="H181" sId="1"/>
    <undo index="0" exp="area" dr="G183:G186" r="G181" sId="1"/>
    <undo index="0" exp="area" dr="F183:F186" r="F181" sId="1"/>
    <undo index="0" exp="area" dr="E183:E186" r="E181" sId="1"/>
    <undo index="0" exp="area" dr="D183:D186" r="D181" sId="1"/>
    <rfmt sheetId="1" xfDxf="1" sqref="A183:XFD18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3" t="inlineStr">
        <is>
          <t>ՀՀ  ՊԵԿ Արտաշատ քաղաքի Օգոստոսի 23 թիվ 83 հասցեի վարչական շենքի վերանորոգման աշխատանքներ</t>
        </is>
      </nc>
      <n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>
        <f>SUM(E183:H183)</f>
      </nc>
      <ndxf>
        <font>
          <i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83">
        <v>98718.5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3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28" sId="1" numFmtId="4">
    <oc r="F183">
      <v>92693</v>
    </oc>
    <nc r="F183">
      <v>90348.5</v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7" sId="1">
    <oc r="D7">
      <f>D9+D13+D17+D25+D29+D33+D40+D45+D49+D56+D80+D104+D110+D122+D89+D126+D130+K133145+D139+D143+D147+D150+D161+D176+D189+D196+D200+D204+D208+D222+D226+D230+D234+D238+D242+D246+D250+D254</f>
    </oc>
    <nc r="D7">
      <f>D9+D13+D17+D25+D29+D33+D40+D45+D49+D56+D104+D110+D122+D126+D130+K133145+D139+D143+D147+D150+D161+D176+D189+D196+D200+D204+D208+D222+D226+D230+D234+D238+D242+D246+D250+D254</f>
    </nc>
  </rcc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0" sId="1">
    <oc r="D80">
      <f>D82+D83+D84+D85+D86+D87</f>
    </oc>
    <nc r="D80"/>
  </rcc>
  <rcc rId="1591" sId="1">
    <oc r="E80">
      <f>E82+E83+E84+E85+E86+E87</f>
    </oc>
    <nc r="E80"/>
  </rcc>
  <rcc rId="1592" sId="1">
    <oc r="F80">
      <f>F82+F83+F84+F85+F86+F87</f>
    </oc>
    <nc r="F80"/>
  </rcc>
  <rcc rId="1593" sId="1">
    <oc r="G80">
      <f>G82+G83+G84+G85+G86+G87</f>
    </oc>
    <nc r="G80"/>
  </rcc>
  <rcc rId="1594" sId="1">
    <oc r="H80">
      <f>H82+H83+H84+H85+H86+H87</f>
    </oc>
    <nc r="H80"/>
  </rcc>
  <rcc rId="1595" sId="1">
    <oc r="D89">
      <f>D91</f>
    </oc>
    <nc r="D89"/>
  </rcc>
  <rcc rId="1596" sId="1">
    <oc r="E89">
      <f>E91</f>
    </oc>
    <nc r="E89"/>
  </rcc>
  <rcc rId="1597" sId="1">
    <oc r="F89">
      <f>F91</f>
    </oc>
    <nc r="F89"/>
  </rcc>
  <rcc rId="1598" sId="1">
    <oc r="G89">
      <f>G91</f>
    </oc>
    <nc r="G89"/>
  </rcc>
  <rcc rId="1599" sId="1">
    <oc r="H89">
      <f>H91</f>
    </oc>
    <nc r="H89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0" sId="1" ref="A58:XFD58" action="insertRow"/>
  <rm rId="1601" sheetId="1" source="A83:XFD83" destination="A58:XFD58" sourceSheetId="1">
    <rfmt sheetId="1" xfDxf="1" sqref="A58:XFD58" start="0" length="0">
      <dxf>
        <font>
          <sz val="12"/>
          <name val="GHEA Grapalat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02" sId="1" ref="A83:XFD83" action="deleteRow">
    <rfmt sheetId="1" xfDxf="1" sqref="A83:XFD8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3" start="0" length="0">
      <dxf>
        <alignment horizontal="center" readingOrder="0"/>
      </dxf>
    </rfmt>
    <rfmt sheetId="1" sqref="B83" start="0" length="0">
      <dxf>
        <alignment horizontal="center" readingOrder="0"/>
      </dxf>
    </rfmt>
    <rfmt sheetId="1" sqref="D83" start="0" length="0">
      <dxf>
        <numFmt numFmtId="165" formatCode="#,##0.0"/>
      </dxf>
    </rfmt>
    <rfmt sheetId="1" sqref="E83" start="0" length="0">
      <dxf>
        <numFmt numFmtId="165" formatCode="#,##0.0"/>
      </dxf>
    </rfmt>
    <rfmt sheetId="1" sqref="F83" start="0" length="0">
      <dxf>
        <numFmt numFmtId="165" formatCode="#,##0.0"/>
      </dxf>
    </rfmt>
    <rfmt sheetId="1" sqref="G83" start="0" length="0">
      <dxf>
        <numFmt numFmtId="165" formatCode="#,##0.0"/>
      </dxf>
    </rfmt>
    <rfmt sheetId="1" sqref="H83" start="0" length="0">
      <dxf>
        <numFmt numFmtId="165" formatCode="#,##0.0"/>
      </dxf>
    </rfmt>
  </rrc>
  <rcc rId="1603" sId="1">
    <oc r="D56">
      <f>D59+D60+D61+D62+D70+D79</f>
    </oc>
    <nc r="D56">
      <f>D58+D59+D60+D61+D62+D70+D79</f>
    </nc>
  </rcc>
  <rcc rId="1604" sId="1">
    <oc r="E56">
      <f>E59+E60+E61+E62+E70+E79</f>
    </oc>
    <nc r="E56">
      <f>E58+E59+E60+E61+E62+E70+E79</f>
    </nc>
  </rcc>
  <rcc rId="1605" sId="1">
    <oc r="G56">
      <f>G59+G60+G61+G62+G70+G79</f>
    </oc>
    <nc r="G56">
      <f>G58+G59+G60+G61+G62+G70+G79</f>
    </nc>
  </rcc>
  <rcc rId="1606" sId="1">
    <oc r="H56">
      <f>H59+H60+H61+H62+H70+H79</f>
    </oc>
    <nc r="H56">
      <f>H58+H59+H60+H61+H62+H70+H79</f>
    </nc>
  </rcc>
  <rcc rId="1607" sId="1">
    <oc r="F56">
      <f>F59+F60+F61+F62+F70+F79</f>
    </oc>
    <nc r="F56">
      <f>F58+F59+F60+F61+F62+F70+F79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9" sId="1" ref="A59:XFD63" action="insertRow"/>
  <rm rId="1610" sheetId="1" source="A88:XFD92" destination="A59:XFD63" sourceSheetId="1">
    <rfmt sheetId="1" xfDxf="1" sqref="A59:XFD59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0:XFD60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1:XFD61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2:XFD62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xfDxf="1" sqref="A63:XFD63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59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9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9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0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0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0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0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1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1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1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1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2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2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2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6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63" start="0" length="0">
      <dxf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3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11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2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3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4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rc rId="1615" sId="1" ref="A88:XFD88" action="deleteRow">
    <rfmt sheetId="1" xfDxf="1" sqref="A88:XFD88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8" start="0" length="0">
      <dxf>
        <alignment horizontal="center" readingOrder="0"/>
      </dxf>
    </rfmt>
    <rfmt sheetId="1" sqref="B88" start="0" length="0">
      <dxf>
        <alignment horizontal="center" readingOrder="0"/>
      </dxf>
    </rfmt>
    <rfmt sheetId="1" sqref="D88" start="0" length="0">
      <dxf>
        <numFmt numFmtId="165" formatCode="#,##0.0"/>
      </dxf>
    </rfmt>
    <rfmt sheetId="1" sqref="E88" start="0" length="0">
      <dxf>
        <numFmt numFmtId="165" formatCode="#,##0.0"/>
      </dxf>
    </rfmt>
    <rfmt sheetId="1" sqref="F88" start="0" length="0">
      <dxf>
        <numFmt numFmtId="165" formatCode="#,##0.0"/>
      </dxf>
    </rfmt>
    <rfmt sheetId="1" sqref="G88" start="0" length="0">
      <dxf>
        <numFmt numFmtId="165" formatCode="#,##0.0"/>
      </dxf>
    </rfmt>
    <rfmt sheetId="1" sqref="H88" start="0" length="0">
      <dxf>
        <numFmt numFmtId="165" formatCode="#,##0.0"/>
      </dxf>
    </rfmt>
  </rrc>
  <rcc rId="1616" sId="1">
    <oc r="H56">
      <f>H58+H64+H65+H66+H67+H75+H84</f>
    </oc>
    <nc r="H56">
      <f>SUM(H58:H67)</f>
    </nc>
  </rcc>
  <rcc rId="1617" sId="1">
    <oc r="E56">
      <f>E58+E64+E65+E66+E67+E75+E84</f>
    </oc>
    <nc r="E56">
      <f>SUM(E58:E67)</f>
    </nc>
  </rcc>
  <rcc rId="1618" sId="1">
    <oc r="F56">
      <f>F58+F64+F65+F66+F67+F75+F84</f>
    </oc>
    <nc r="F56">
      <f>SUM(F58:F67)</f>
    </nc>
  </rcc>
  <rcc rId="1619" sId="1">
    <oc r="G56">
      <f>G58+G64+G65+G66+G67+G75+G84</f>
    </oc>
    <nc r="G56">
      <f>SUM(G58:G67)</f>
    </nc>
  </rcc>
  <rrc rId="1620" sId="1" ref="A86:XFD86" action="deleteRow">
    <undo index="19" exp="ref" v="1" dr="H86" r="H7" sId="1"/>
    <undo index="19" exp="ref" v="1" dr="G86" r="G7" sId="1"/>
    <undo index="19" exp="ref" v="1" dr="F86" r="F7" sId="1"/>
    <undo index="19" exp="ref" v="1" dr="E86" r="E7" sId="1"/>
    <rfmt sheetId="1" xfDxf="1" sqref="A86:XFD8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6" t="inlineStr">
        <is>
          <t>ՀՀ ՄՇԱԿՈՒՅԹԻ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1" sId="1" ref="A86:XFD86" action="deleteRow">
    <rfmt sheetId="1" xfDxf="1" sqref="A86:XFD86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6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2" sId="1" ref="A86:XFD86" action="deleteRow">
    <rfmt sheetId="1" xfDxf="1" sqref="A86:XFD8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6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6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3" sId="1" ref="A117:XFD117" action="insertRow"/>
  <rm rId="1624" sheetId="1" source="A113:XFD113" destination="A117:XFD117" sourceSheetId="1">
    <rfmt sheetId="1" xfDxf="1" sqref="A117:XFD11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1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numFmt numFmtId="165" formatCode="#,##0.0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25" sId="1" ref="A113:XFD113" action="deleteRow">
    <rfmt sheetId="1" xfDxf="1" sqref="A113:XFD113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13" start="0" length="0">
      <dxf>
        <alignment horizontal="center" readingOrder="0"/>
      </dxf>
    </rfmt>
    <rfmt sheetId="1" sqref="B113" start="0" length="0">
      <dxf>
        <alignment horizontal="center" readingOrder="0"/>
      </dxf>
    </rfmt>
    <rfmt sheetId="1" sqref="D113" start="0" length="0">
      <dxf>
        <numFmt numFmtId="165" formatCode="#,##0.0"/>
      </dxf>
    </rfmt>
    <rfmt sheetId="1" sqref="E113" start="0" length="0">
      <dxf>
        <numFmt numFmtId="165" formatCode="#,##0.0"/>
      </dxf>
    </rfmt>
    <rfmt sheetId="1" sqref="F113" start="0" length="0">
      <dxf>
        <numFmt numFmtId="165" formatCode="#,##0.0"/>
      </dxf>
    </rfmt>
    <rfmt sheetId="1" sqref="G113" start="0" length="0">
      <dxf>
        <numFmt numFmtId="165" formatCode="#,##0.0"/>
      </dxf>
    </rfmt>
    <rfmt sheetId="1" sqref="H113" start="0" length="0">
      <dxf>
        <numFmt numFmtId="165" formatCode="#,##0.0"/>
      </dxf>
    </rfmt>
  </rrc>
  <rrc rId="1626" sId="1" ref="A129:XFD129" action="insertRow"/>
  <rm rId="1627" sheetId="1" source="A116:XFD116" destination="A129:XFD129" sourceSheetId="1">
    <rfmt sheetId="1" xfDxf="1" sqref="A129:XFD129" start="0" length="0">
      <dxf>
        <font>
          <sz val="12"/>
          <name val="GHEA Grapalat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dxf>
    </rfmt>
    <rfmt sheetId="1" sqref="A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b/>
          <sz val="12"/>
          <name val="GHEA Grapalat"/>
          <scheme val="none"/>
        </font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29" start="0" length="0">
      <dxf>
        <numFmt numFmtId="164" formatCode="#,##0.0_);\(#,##0.0\)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628" sId="1" ref="A116:XFD116" action="deleteRow">
    <rfmt sheetId="1" xfDxf="1" sqref="A116:XFD11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16" start="0" length="0">
      <dxf>
        <alignment horizontal="center" readingOrder="0"/>
      </dxf>
    </rfmt>
    <rfmt sheetId="1" sqref="B116" start="0" length="0">
      <dxf>
        <alignment horizontal="center" readingOrder="0"/>
      </dxf>
    </rfmt>
    <rfmt sheetId="1" sqref="D116" start="0" length="0">
      <dxf>
        <numFmt numFmtId="165" formatCode="#,##0.0"/>
      </dxf>
    </rfmt>
    <rfmt sheetId="1" sqref="E116" start="0" length="0">
      <dxf>
        <numFmt numFmtId="165" formatCode="#,##0.0"/>
      </dxf>
    </rfmt>
    <rfmt sheetId="1" sqref="F116" start="0" length="0">
      <dxf>
        <numFmt numFmtId="165" formatCode="#,##0.0"/>
      </dxf>
    </rfmt>
    <rfmt sheetId="1" sqref="G116" start="0" length="0">
      <dxf>
        <numFmt numFmtId="165" formatCode="#,##0.0"/>
      </dxf>
    </rfmt>
    <rfmt sheetId="1" sqref="H116" start="0" length="0">
      <dxf>
        <numFmt numFmtId="165" formatCode="#,##0.0"/>
      </dxf>
    </rfmt>
  </rrc>
  <rcc rId="1629" sId="1">
    <oc r="F126">
      <f>F129+F130</f>
    </oc>
    <nc r="F126">
      <f>SUM(F128:F130)</f>
    </nc>
  </rcc>
  <rcc rId="1630" sId="1">
    <oc r="G126">
      <f>G129+G130</f>
    </oc>
    <nc r="G126">
      <f>SUM(G128:G130)</f>
    </nc>
  </rcc>
  <rcc rId="1631" sId="1">
    <oc r="D126">
      <f>D129+D130</f>
    </oc>
    <nc r="D126">
      <f>SUM(E126:H126)</f>
    </nc>
  </rcc>
  <rcc rId="1632" sId="1">
    <oc r="H126">
      <f>H129+H130</f>
    </oc>
    <nc r="H126">
      <f>SUM(H128:H130)</f>
    </nc>
  </rcc>
  <rcc rId="1633" sId="1">
    <oc r="E126">
      <f>E129+E130</f>
    </oc>
    <nc r="E126">
      <f>SUM(E128:E130)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5" sId="1">
    <oc r="E7">
      <f>E9+E13+E17+E25+E29+E33+E40+E45+E49+E56+#REF!+E101+E107+E118+E86+E122+E126+L133142+E136+E140+E144+E147+E158+E173+E186+E193+E197+E201+E205+E219+E223+E227+E231+E235+E239+E243+E247+E251</f>
    </oc>
    <nc r="E7">
      <f>E9+E13+E17+E25+E29+E33+E40+E45+E49+E56+E101+E107+E118+E122+E126+L133142+E136+E140+E144+E147+E158+E173+E186+E193+E197+E201+E205+E219+E223+E227+E231+E235+E239+E243+E247+E251</f>
    </nc>
  </rcc>
  <rcc rId="1636" sId="1">
    <oc r="F7">
      <f>F9+F13+F17+F25+F29+F33+F40+F45+F49+F56+#REF!+F101+F107+F118+F86+F122+F126+M133142+F136+F140+F144+F147+F158+F173+F186+F193+F197+F201+F205+F219+F223+F227+F231+F235+F239+F243+F247+F251</f>
    </oc>
    <nc r="F7">
      <f>F9+F13+F17+F25+F29+F33+F40+F45+F49+F56+F101+F107+F118+F122+F126+M133142+F136+F140+F144+F147+F158+F173+F186+F193+F197+F201+F205+F219+F223+F227+F231+F235+F239+F243+F247+F251</f>
    </nc>
  </rcc>
  <rcc rId="1637" sId="1">
    <oc r="G7">
      <f>G9+G13+G17+G25+G29+G33+G40+G45+G49+G56+#REF!+G101+G107+G118+G86+G122+G126+N133142+G136+G140+G144+G147+G158+G173+G186+G193+G197+G201+G205+G219+G223+G227+G231+G235+G239+G243+G247+G251</f>
    </oc>
    <nc r="G7">
      <f>G9+G13+G17+G25+G29+G33+G40+G45+G49+G56+G101+G107+G118+G122+G126+N133142+G136+G140+G144+G147+G158+G173+G186+G193+G197+G201+G205+G219+G223+G227+G231+G235+G239+G243+G247+G251</f>
    </nc>
  </rcc>
  <rcc rId="1638" sId="1">
    <oc r="H7">
      <f>H9+H13+H17+H25+H29+H33+H40+H45+H49+H56+#REF!+H101+H107+H118+H86+H122+H126+O133142+H136+H140+H144+H147+H158+H173+H186+H193+H197+H201+H205+H219+H223+H227+H231+H235+H239+H243+H247+H251</f>
    </oc>
    <nc r="H7">
      <f>H9+H13+H17+H25+H29+H33+H40+H45+H49+H56+H101+H107+H118+H122+H126+O133142+H136+H140+H144+H147+H158+H173+H186+H193+H197+H201+H205+H219+H223+H227+H231+H235+H239+H243+H247+H251</f>
    </nc>
  </rcc>
  <rcc rId="1639" sId="1">
    <oc r="D24">
      <f>SUM(E24:H24)</f>
    </oc>
    <nc r="D24">
      <f>SUM(E24:H24)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40" sId="1" ref="A25:XFD25" action="insertRow"/>
  <rcc rId="1641" sId="1">
    <oc r="A68">
      <v>1045</v>
    </oc>
    <nc r="A68"/>
  </rcc>
  <rcc rId="1642" sId="1">
    <oc r="B68">
      <v>32001</v>
    </oc>
    <nc r="B68"/>
  </rcc>
  <rcc rId="1643" sId="1">
    <oc r="C68" t="inlineStr">
      <is>
        <t>Նախնական մասնագիտական (արհեստագործական) և միջին մասնագիտական ուսումնական հաստատությունների շենքային պայմանների բարելավում</t>
      </is>
    </oc>
    <nc r="C68"/>
  </rcc>
  <rcc rId="1644" sId="1">
    <oc r="D68">
      <f>D70+D74</f>
    </oc>
    <nc r="D68"/>
  </rcc>
  <rcc rId="1645" sId="1">
    <oc r="F68">
      <f>F70+F74</f>
    </oc>
    <nc r="F68"/>
  </rcc>
  <rcc rId="1646" sId="1">
    <oc r="C69" t="inlineStr">
      <is>
        <t>այդ թվում`</t>
      </is>
    </oc>
    <nc r="C69"/>
  </rcc>
  <rcc rId="1647" sId="1">
    <oc r="C70" t="inlineStr">
      <is>
        <t>1. Նախնական մասնագիտական (արհեստագործական) և միջին մասնագիտական ուսումնական հաստատությունների շենքային պայմանների բարելավում</t>
      </is>
    </oc>
    <nc r="C70"/>
  </rcc>
  <rcc rId="1648" sId="1">
    <oc r="D70">
      <f>D72</f>
    </oc>
    <nc r="D70"/>
  </rcc>
  <rcc rId="1649" sId="1">
    <oc r="F70">
      <f>F72</f>
    </oc>
    <nc r="F70"/>
  </rcc>
  <rcc rId="1650" sId="1">
    <oc r="C71" t="inlineStr">
      <is>
        <t>այդ թվում`</t>
      </is>
    </oc>
    <nc r="C71"/>
  </rcc>
  <rcc rId="1651" sId="1">
    <oc r="C72" t="inlineStr">
      <is>
        <t xml:space="preserve"> ՀՀ Լոռու մարզ</t>
      </is>
    </oc>
    <nc r="C72"/>
  </rcc>
  <rcc rId="1652" sId="1">
    <oc r="D72">
      <f>D73</f>
    </oc>
    <nc r="D72"/>
  </rcc>
  <rcc rId="1653" sId="1">
    <oc r="F72">
      <f>F73</f>
    </oc>
    <nc r="F72"/>
  </rcc>
  <rcc rId="1654" sId="1">
    <oc r="C73" t="inlineStr">
      <is>
        <t>ք. Վանաձորի գյուղատնտեսական պետական քոլեջի վերակառուցում</t>
      </is>
    </oc>
    <nc r="C73"/>
  </rcc>
  <rcc rId="1655" sId="1">
    <oc r="D73">
      <f>SUM(E73:H73)</f>
    </oc>
    <nc r="D73"/>
  </rcc>
  <rcc rId="1656" sId="1" numFmtId="4">
    <oc r="F73">
      <v>269300</v>
    </oc>
    <nc r="F73"/>
  </rcc>
  <rcc rId="1657" sId="1">
    <oc r="C74" t="inlineStr">
      <is>
        <t>2. Նախնական մասնագիտական (արհեստագործական) և միջին մասնագիտական ուսումնական հաստատությունների շենքային պայմանների բարելավում</t>
      </is>
    </oc>
    <nc r="C74"/>
  </rcc>
  <rcc rId="1658" sId="1">
    <oc r="D74">
      <f>F74</f>
    </oc>
    <nc r="D74"/>
  </rcc>
  <rcc rId="1659" sId="1" numFmtId="4">
    <oc r="F74">
      <v>4062610.7</v>
    </oc>
    <nc r="F74"/>
  </rcc>
  <rcc rId="1660" sId="1">
    <oc r="A76">
      <v>1183</v>
    </oc>
    <nc r="A76"/>
  </rcc>
  <rcc rId="1661" sId="1">
    <oc r="B76">
      <v>32001</v>
    </oc>
    <nc r="B76"/>
  </rcc>
  <rcc rId="1662" sId="1">
    <oc r="C76" t="inlineStr">
      <is>
        <t xml:space="preserve"> Կրթական օբյեկտների շենքային պայմանների բարելավում</t>
      </is>
    </oc>
    <nc r="C76"/>
  </rcc>
  <rcc rId="1663" sId="1">
    <oc r="D76">
      <f>D78+D84</f>
    </oc>
    <nc r="D76"/>
  </rcc>
  <rcc rId="1664" sId="1">
    <oc r="F76">
      <f>F78+F84</f>
    </oc>
    <nc r="F76"/>
  </rcc>
  <rcc rId="1665" sId="1">
    <oc r="C77" t="inlineStr">
      <is>
        <t>այդ թվում`</t>
      </is>
    </oc>
    <nc r="C77"/>
  </rcc>
  <rcc rId="1666" sId="1">
    <oc r="C78" t="inlineStr">
      <is>
        <t>1. Կրթական օբյեկտների շենքային պայմանների բարելավում</t>
      </is>
    </oc>
    <nc r="C78"/>
  </rcc>
  <rcc rId="1667" sId="1">
    <oc r="D78">
      <f>D79+D82</f>
    </oc>
    <nc r="D78"/>
  </rcc>
  <rcc rId="1668" sId="1">
    <oc r="F78">
      <f>F79+F82</f>
    </oc>
    <nc r="F78"/>
  </rcc>
  <rcc rId="1669" sId="1">
    <oc r="C79" t="inlineStr">
      <is>
        <t>Երևան քաղաք</t>
      </is>
    </oc>
    <nc r="C79"/>
  </rcc>
  <rcc rId="1670" sId="1">
    <oc r="D79">
      <f>D80+D81</f>
    </oc>
    <nc r="D79"/>
  </rcc>
  <rcc rId="1671" sId="1">
    <oc r="F79">
      <f>F80+F81</f>
    </oc>
    <nc r="F79"/>
  </rcc>
  <rcc rId="1672" sId="1">
    <oc r="C80" t="inlineStr">
      <is>
        <t xml:space="preserve">թիվ 22 հիմնական դպրոց          </t>
      </is>
    </oc>
    <nc r="C80"/>
  </rcc>
  <rcc rId="1673" sId="1">
    <oc r="D80">
      <f>SUM(E80:H80)</f>
    </oc>
    <nc r="D80"/>
  </rcc>
  <rcc rId="1674" sId="1" numFmtId="4">
    <oc r="F80">
      <v>269274.99999999994</v>
    </oc>
    <nc r="F80"/>
  </rcc>
  <rcc rId="1675" sId="1">
    <oc r="C81" t="inlineStr">
      <is>
    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    </is>
    </oc>
    <nc r="C81"/>
  </rcc>
  <rcc rId="1676" sId="1">
    <oc r="D81">
      <f>SUM(E81:H81)</f>
    </oc>
    <nc r="D81"/>
  </rcc>
  <rcc rId="1677" sId="1" numFmtId="4">
    <oc r="F81">
      <v>125925.70000000001</v>
    </oc>
    <nc r="F81"/>
  </rcc>
  <rcc rId="1678" sId="1">
    <oc r="C82" t="inlineStr">
      <is>
        <t>ՀՀ Գեղարքունիքի մարզ</t>
      </is>
    </oc>
    <nc r="C82"/>
  </rcc>
  <rcc rId="1679" sId="1">
    <oc r="D82">
      <f>F82</f>
    </oc>
    <nc r="D82"/>
  </rcc>
  <rcc rId="1680" sId="1">
    <oc r="F82">
      <f>F83</f>
    </oc>
    <nc r="F82"/>
  </rcc>
  <rcc rId="1681" sId="1">
    <oc r="C83" t="inlineStr">
      <is>
        <t xml:space="preserve">գ. Ն. Գետաշենի թիվ 1 միջնակարգ դպրոց </t>
      </is>
    </oc>
    <nc r="C83"/>
  </rcc>
  <rcc rId="1682" sId="1">
    <oc r="D83">
      <f>SUM(E83:H83)</f>
    </oc>
    <nc r="D83"/>
  </rcc>
  <rcc rId="1683" sId="1" numFmtId="4">
    <oc r="F83">
      <v>242120.8</v>
    </oc>
    <nc r="F83"/>
  </rcc>
  <rcc rId="1684" sId="1">
    <oc r="C84" t="inlineStr">
      <is>
        <t>2. Կրթական օբյեկտների շենքային պայմանների բարելավում</t>
      </is>
    </oc>
    <nc r="C84"/>
  </rcc>
  <rcc rId="1685" sId="1">
    <oc r="D84">
      <f>SUM(E84:H84)</f>
    </oc>
    <nc r="D84"/>
  </rcc>
  <rcc rId="1686" sId="1" numFmtId="4">
    <oc r="F84">
      <v>5358270.0999999996</v>
    </oc>
    <nc r="F84"/>
  </rcc>
  <rcc rId="1687" sId="1">
    <oc r="A85">
      <v>1183</v>
    </oc>
    <nc r="A85"/>
  </rcc>
  <rcc rId="1688" sId="1">
    <oc r="B85">
      <v>32003</v>
    </oc>
    <nc r="B85"/>
  </rcc>
  <rcc rId="1689" sId="1">
    <oc r="C85" t="inlineStr">
      <is>
        <t>Փոքրաքանակ երեխաներով համալրված հանրակրթական դպրոցների մոդուլային շենքերի կառուցում</t>
      </is>
    </oc>
    <nc r="C85"/>
  </rcc>
  <rcc rId="1690" sId="1">
    <oc r="D85">
      <f>SUM(E85:G85)</f>
    </oc>
    <nc r="D85"/>
  </rcc>
  <rcc rId="1691" sId="1">
    <oc r="G85">
      <f>40126+10032.2</f>
    </oc>
    <nc r="G85"/>
  </rcc>
  <rrc rId="1692" sId="1" ref="A68:XFD86" action="insertRow"/>
  <rcc rId="1693" sId="1" odxf="1" dxf="1">
    <nc r="A68">
      <v>1045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694" sId="1" odxf="1" dxf="1">
    <nc r="B68">
      <v>32001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695" sId="1" odxf="1" dxf="1">
    <nc r="C68" t="inlineStr">
      <is>
        <t>Նախնական մասնագիտական (արհեստագործական) և միջին մասնագիտական ուսումնական հաստատությունների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696" sId="1" odxf="1" s="1" dxf="1">
    <nc r="D68">
      <f>D70+D78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68" start="0" length="0">
    <dxf>
      <fill>
        <patternFill patternType="none">
          <bgColor indexed="65"/>
        </patternFill>
      </fill>
    </dxf>
  </rfmt>
  <rcc rId="1697" sId="1" odxf="1" s="1" dxf="1">
    <nc r="F68">
      <f>F70+F78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68" start="0" length="0">
    <dxf>
      <fill>
        <patternFill patternType="none">
          <bgColor indexed="65"/>
        </patternFill>
      </fill>
    </dxf>
  </rfmt>
  <rfmt sheetId="1" s="1" sqref="H68" start="0" length="0">
    <dxf>
      <fill>
        <patternFill patternType="none">
          <bgColor indexed="65"/>
        </patternFill>
      </fill>
    </dxf>
  </rfmt>
  <rfmt sheetId="1" sqref="A69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fmt sheetId="1" sqref="B69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cc rId="1698" sId="1" odxf="1" dxf="1">
    <nc r="C69" t="inlineStr">
      <is>
        <t>այդ թվում`</t>
      </is>
    </nc>
    <o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none">
          <bgColor indexed="65"/>
        </patternFill>
      </fill>
      <alignment horizontal="center" readingOrder="0"/>
    </ndxf>
  </rcc>
  <rfmt sheetId="1" s="1" sqref="D69" start="0" length="0">
    <dxf>
      <fill>
        <patternFill patternType="none">
          <bgColor indexed="65"/>
        </patternFill>
      </fill>
    </dxf>
  </rfmt>
  <rfmt sheetId="1" s="1" sqref="E69" start="0" length="0">
    <dxf>
      <fill>
        <patternFill patternType="none">
          <bgColor indexed="65"/>
        </patternFill>
      </fill>
    </dxf>
  </rfmt>
  <rfmt sheetId="1" s="1" sqref="F69" start="0" length="0">
    <dxf>
      <fill>
        <patternFill patternType="none">
          <bgColor indexed="65"/>
        </patternFill>
      </fill>
    </dxf>
  </rfmt>
  <rfmt sheetId="1" s="1" sqref="G69" start="0" length="0">
    <dxf>
      <fill>
        <patternFill patternType="none">
          <bgColor indexed="65"/>
        </patternFill>
      </fill>
    </dxf>
  </rfmt>
  <rfmt sheetId="1" s="1" sqref="H69" start="0" length="0">
    <dxf>
      <fill>
        <patternFill patternType="none">
          <bgColor indexed="65"/>
        </patternFill>
      </fill>
    </dxf>
  </rfmt>
  <rfmt sheetId="1" sqref="A70" start="0" length="0">
    <dxf>
      <fill>
        <patternFill patternType="none">
          <bgColor indexed="65"/>
        </patternFill>
      </fill>
    </dxf>
  </rfmt>
  <rfmt sheetId="1" sqref="B70" start="0" length="0">
    <dxf>
      <fill>
        <patternFill patternType="none">
          <bgColor indexed="65"/>
        </patternFill>
      </fill>
    </dxf>
  </rfmt>
  <rcc rId="1699" sId="1" odxf="1" dxf="1">
    <nc r="C70" t="inlineStr">
      <is>
        <t>1. Նախնական մասնագիտական (արհեստագործական) և միջին մասնագիտական ուսումնական հաստատությունների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00" sId="1" odxf="1" s="1" dxf="1">
    <nc r="D70">
      <f>D72+D74+D76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0" start="0" length="0">
    <dxf>
      <fill>
        <patternFill patternType="none">
          <bgColor indexed="65"/>
        </patternFill>
      </fill>
    </dxf>
  </rfmt>
  <rcc rId="1701" sId="1" odxf="1" s="1" dxf="1">
    <nc r="F70">
      <f>F72+F74+F76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cc rId="1702" sId="1" odxf="1" s="1" dxf="1">
    <nc r="G70">
      <f>G72+G74+G76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H70" start="0" length="0">
    <dxf>
      <fill>
        <patternFill patternType="none">
          <bgColor indexed="65"/>
        </patternFill>
      </fill>
    </dxf>
  </rfmt>
  <rfmt sheetId="1" sqref="A71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1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cc rId="1703" sId="1" odxf="1" dxf="1">
    <nc r="C71" t="inlineStr">
      <is>
        <t>այդ թվում`</t>
      </is>
    </nc>
    <o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none">
          <bgColor indexed="65"/>
        </patternFill>
      </fill>
      <alignment horizontal="center" readingOrder="0"/>
    </ndxf>
  </rcc>
  <rfmt sheetId="1" s="1" sqref="D71" start="0" length="0">
    <dxf>
      <fill>
        <patternFill patternType="none">
          <bgColor indexed="65"/>
        </patternFill>
      </fill>
    </dxf>
  </rfmt>
  <rfmt sheetId="1" s="1" sqref="E71" start="0" length="0">
    <dxf>
      <fill>
        <patternFill patternType="none">
          <bgColor indexed="65"/>
        </patternFill>
      </fill>
    </dxf>
  </rfmt>
  <rfmt sheetId="1" s="1" sqref="F71" start="0" length="0">
    <dxf>
      <fill>
        <patternFill patternType="none">
          <bgColor indexed="65"/>
        </patternFill>
      </fill>
    </dxf>
  </rfmt>
  <rfmt sheetId="1" s="1" sqref="G71" start="0" length="0">
    <dxf>
      <fill>
        <patternFill patternType="none">
          <bgColor indexed="65"/>
        </patternFill>
      </fill>
    </dxf>
  </rfmt>
  <rfmt sheetId="1" s="1" sqref="H71" start="0" length="0">
    <dxf>
      <fill>
        <patternFill patternType="none">
          <bgColor indexed="65"/>
        </patternFill>
      </fill>
    </dxf>
  </rfmt>
  <rfmt sheetId="1" sqref="A72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2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04" sId="1" odxf="1" dxf="1">
    <nc r="C72" t="inlineStr">
      <is>
        <t>Երևան քաղաք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05" sId="1" odxf="1" s="1" dxf="1">
    <nc r="D72">
      <f>D73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2" start="0" length="0">
    <dxf>
      <fill>
        <patternFill patternType="none">
          <bgColor indexed="65"/>
        </patternFill>
      </fill>
    </dxf>
  </rfmt>
  <rfmt sheetId="1" s="1" sqref="F72" start="0" length="0">
    <dxf>
      <fill>
        <patternFill patternType="none">
          <bgColor indexed="65"/>
        </patternFill>
      </fill>
    </dxf>
  </rfmt>
  <rcc rId="1706" sId="1" odxf="1" s="1" dxf="1">
    <nc r="G72">
      <f>G73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H72" start="0" length="0">
    <dxf>
      <fill>
        <patternFill patternType="none">
          <bgColor indexed="65"/>
        </patternFill>
      </fill>
    </dxf>
  </rfmt>
  <rfmt sheetId="1" sqref="K72" start="0" length="0">
    <dxf>
      <numFmt numFmtId="165" formatCode="#,##0.0"/>
    </dxf>
  </rfmt>
  <rfmt sheetId="1" sqref="A73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3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07" sId="1" odxf="1" dxf="1">
    <nc r="C73" t="inlineStr">
      <is>
        <t>Երևանի զարդարվեստի արհեստագործական պետական ուսումնարան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08" sId="1" odxf="1" s="1" dxf="1">
    <nc r="D73">
      <f>SUM(E73:H73)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73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fmt sheetId="1" s="1" sqref="F73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cc rId="1709" sId="1" odxf="1" s="1" dxf="1" numFmtId="4">
    <nc r="G73">
      <v>16328.3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H73" start="0" length="0">
    <dxf>
      <fill>
        <patternFill patternType="none">
          <bgColor indexed="65"/>
        </patternFill>
      </fill>
    </dxf>
  </rfmt>
  <rfmt sheetId="1" sqref="A7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0" sId="1" odxf="1" dxf="1">
    <nc r="C74" t="inlineStr">
      <is>
        <t xml:space="preserve"> ՀՀ Սյունիքի մարզ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11" sId="1" odxf="1" s="1" dxf="1">
    <nc r="D74">
      <f>D75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4" start="0" length="0">
    <dxf>
      <fill>
        <patternFill patternType="none">
          <bgColor indexed="65"/>
        </patternFill>
      </fill>
    </dxf>
  </rfmt>
  <rfmt sheetId="1" s="1" sqref="F74" start="0" length="0">
    <dxf>
      <fill>
        <patternFill patternType="none">
          <bgColor indexed="65"/>
        </patternFill>
      </fill>
    </dxf>
  </rfmt>
  <rcc rId="1712" sId="1" odxf="1" s="1" dxf="1">
    <nc r="G74">
      <f>G75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H74" start="0" length="0">
    <dxf>
      <fill>
        <patternFill patternType="none">
          <bgColor indexed="65"/>
        </patternFill>
      </fill>
    </dxf>
  </rfmt>
  <rfmt sheetId="1" sqref="A7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3" sId="1" odxf="1" dxf="1">
    <nc r="C75" t="inlineStr">
      <is>
        <t>Սյունիքի տարածաշրջանային պետական քոլեջ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14" sId="1" odxf="1" s="1" dxf="1">
    <nc r="D75">
      <f>SUM(E75:H75)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75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fmt sheetId="1" s="1" sqref="F75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cc rId="1715" sId="1" odxf="1" s="1" dxf="1" numFmtId="4">
    <nc r="G75">
      <v>6064.8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H75" start="0" length="0">
    <dxf>
      <fill>
        <patternFill patternType="none">
          <bgColor indexed="65"/>
        </patternFill>
      </fill>
    </dxf>
  </rfmt>
  <rfmt sheetId="1" sqref="A76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6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6" sId="1" odxf="1" dxf="1">
    <nc r="C76" t="inlineStr">
      <is>
        <t xml:space="preserve"> ՀՀ Լոռու մարզ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17" sId="1" odxf="1" s="1" dxf="1">
    <nc r="D76">
      <f>D77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6" start="0" length="0">
    <dxf>
      <fill>
        <patternFill patternType="none">
          <bgColor indexed="65"/>
        </patternFill>
      </fill>
    </dxf>
  </rfmt>
  <rcc rId="1718" sId="1" odxf="1" s="1" dxf="1">
    <nc r="F76">
      <f>F77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76" start="0" length="0">
    <dxf>
      <fill>
        <patternFill patternType="none">
          <bgColor indexed="65"/>
        </patternFill>
      </fill>
    </dxf>
  </rfmt>
  <rfmt sheetId="1" s="1" sqref="H76" start="0" length="0">
    <dxf>
      <fill>
        <patternFill patternType="none">
          <bgColor indexed="65"/>
        </patternFill>
      </fill>
    </dxf>
  </rfmt>
  <rfmt sheetId="1" sqref="A77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7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19" sId="1" odxf="1" dxf="1">
    <nc r="C77" t="inlineStr">
      <is>
        <t>ք. Վանաձորի գյուղատնտեսական պետական քոլեջի վերակառուցում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20" sId="1" odxf="1" s="1" dxf="1">
    <nc r="D77">
      <f>SUM(E77:H77)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77" start="0" length="0">
    <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dxf>
  </rfmt>
  <rcc rId="1721" sId="1" odxf="1" s="1" dxf="1" numFmtId="4">
    <nc r="F77">
      <v>213472.1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G77" start="0" length="0">
    <dxf>
      <fill>
        <patternFill patternType="none">
          <bgColor indexed="65"/>
        </patternFill>
      </fill>
    </dxf>
  </rfmt>
  <rfmt sheetId="1" s="1" sqref="H77" start="0" length="0">
    <dxf>
      <fill>
        <patternFill patternType="none">
          <bgColor indexed="65"/>
        </patternFill>
      </fill>
    </dxf>
  </rfmt>
  <rfmt sheetId="1" sqref="A78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78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22" sId="1" odxf="1" dxf="1">
    <nc r="C78" t="inlineStr">
      <is>
        <t>2. Նախնական մասնագիտական (արհեստագործական) և միջին մասնագիտական ուսումնական հաստատությունների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3" sId="1" odxf="1" s="1" dxf="1">
    <nc r="D78">
      <f>F78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8" start="0" length="0">
    <dxf>
      <fill>
        <patternFill patternType="none">
          <bgColor indexed="65"/>
        </patternFill>
      </fill>
    </dxf>
  </rfmt>
  <rcc rId="1724" sId="1" odxf="1" s="1" dxf="1" numFmtId="4">
    <nc r="F78">
      <v>1969242.9000000001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78" start="0" length="0">
    <dxf>
      <fill>
        <patternFill patternType="none">
          <bgColor indexed="65"/>
        </patternFill>
      </fill>
    </dxf>
  </rfmt>
  <rfmt sheetId="1" s="1" sqref="H78" start="0" length="0">
    <dxf>
      <fill>
        <patternFill patternType="none">
          <bgColor indexed="65"/>
        </patternFill>
      </fill>
    </dxf>
  </rfmt>
  <rcc rId="1725" sId="1" odxf="1" dxf="1">
    <nc r="A79">
      <v>1183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6" sId="1" odxf="1" dxf="1">
    <nc r="B79">
      <v>32001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7" sId="1" odxf="1" dxf="1">
    <nc r="C79" t="inlineStr">
      <is>
        <t xml:space="preserve"> Կրթական օբյեկտների շենքային պայմանների բարելավում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28" sId="1" odxf="1" s="1" dxf="1">
    <nc r="D79">
      <f>D81+D84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79" start="0" length="0">
    <dxf>
      <fill>
        <patternFill patternType="none">
          <bgColor indexed="65"/>
        </patternFill>
      </fill>
    </dxf>
  </rfmt>
  <rcc rId="1729" sId="1" odxf="1" s="1" dxf="1">
    <nc r="F79">
      <f>F81+F84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79" start="0" length="0">
    <dxf>
      <fill>
        <patternFill patternType="none">
          <bgColor indexed="65"/>
        </patternFill>
      </fill>
    </dxf>
  </rfmt>
  <rfmt sheetId="1" s="1" sqref="H79" start="0" length="0">
    <dxf>
      <fill>
        <patternFill patternType="none">
          <bgColor indexed="65"/>
        </patternFill>
      </fill>
    </dxf>
  </rfmt>
  <rfmt sheetId="1" sqref="A80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0" start="0" length="0">
    <dxf>
      <font>
        <b val="0"/>
        <sz val="12"/>
        <name val="GHEA Grapalat"/>
        <scheme val="none"/>
      </font>
      <fill>
        <patternFill patternType="none">
          <bgColor indexed="65"/>
        </patternFill>
      </fill>
    </dxf>
  </rfmt>
  <rcc rId="1730" sId="1" odxf="1" dxf="1">
    <nc r="C80" t="inlineStr">
      <is>
        <t>այդ թվում`</t>
      </is>
    </nc>
    <odxf>
      <font>
        <b/>
        <sz val="12"/>
        <name val="GHEA Grapalat"/>
        <scheme val="none"/>
      </font>
      <fill>
        <patternFill patternType="solid">
          <bgColor theme="0"/>
        </patternFill>
      </fill>
      <alignment horizontal="left" readingOrder="0"/>
    </odxf>
    <ndxf>
      <font>
        <b val="0"/>
        <sz val="12"/>
        <name val="GHEA Grapalat"/>
        <scheme val="none"/>
      </font>
      <fill>
        <patternFill patternType="none">
          <bgColor indexed="65"/>
        </patternFill>
      </fill>
      <alignment horizontal="center" readingOrder="0"/>
    </ndxf>
  </rcc>
  <rfmt sheetId="1" s="1" sqref="D80" start="0" length="0">
    <dxf>
      <fill>
        <patternFill patternType="none">
          <bgColor indexed="65"/>
        </patternFill>
      </fill>
    </dxf>
  </rfmt>
  <rfmt sheetId="1" s="1" sqref="E80" start="0" length="0">
    <dxf>
      <fill>
        <patternFill patternType="none">
          <bgColor indexed="65"/>
        </patternFill>
      </fill>
    </dxf>
  </rfmt>
  <rfmt sheetId="1" s="1" sqref="F80" start="0" length="0">
    <dxf>
      <fill>
        <patternFill patternType="none">
          <bgColor indexed="65"/>
        </patternFill>
      </fill>
    </dxf>
  </rfmt>
  <rfmt sheetId="1" s="1" sqref="G80" start="0" length="0">
    <dxf>
      <fill>
        <patternFill patternType="none">
          <bgColor indexed="65"/>
        </patternFill>
      </fill>
    </dxf>
  </rfmt>
  <rfmt sheetId="1" s="1" sqref="H80" start="0" length="0">
    <dxf>
      <fill>
        <patternFill patternType="none">
          <bgColor indexed="65"/>
        </patternFill>
      </fill>
    </dxf>
  </rfmt>
  <rfmt sheetId="1" sqref="A81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1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31" sId="1" odxf="1" dxf="1">
    <nc r="C81" t="inlineStr">
      <is>
        <t>Երևան քաղաք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32" sId="1" odxf="1" s="1" dxf="1">
    <nc r="D81">
      <f>D82+D83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81" start="0" length="0">
    <dxf>
      <fill>
        <patternFill patternType="none">
          <bgColor indexed="65"/>
        </patternFill>
      </fill>
    </dxf>
  </rfmt>
  <rcc rId="1733" sId="1" odxf="1" s="1" dxf="1">
    <nc r="F81">
      <f>F82+F83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81" start="0" length="0">
    <dxf>
      <fill>
        <patternFill patternType="none">
          <bgColor indexed="65"/>
        </patternFill>
      </fill>
    </dxf>
  </rfmt>
  <rfmt sheetId="1" s="1" sqref="H81" start="0" length="0">
    <dxf>
      <fill>
        <patternFill patternType="none">
          <bgColor indexed="65"/>
        </patternFill>
      </fill>
    </dxf>
  </rfmt>
  <rfmt sheetId="1" sqref="A82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2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cc rId="1734" sId="1" odxf="1" dxf="1">
    <nc r="C82" t="inlineStr">
      <is>
        <t xml:space="preserve">թիվ 22 հիմնական դպրոց          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35" sId="1" odxf="1" s="1" dxf="1">
    <nc r="D82">
      <f>SUM(E82:H82)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82" start="0" length="0">
    <dxf>
      <fill>
        <patternFill patternType="none">
          <bgColor indexed="65"/>
        </patternFill>
      </fill>
    </dxf>
  </rfmt>
  <rcc rId="1736" sId="1" odxf="1" s="1" dxf="1" numFmtId="4">
    <nc r="F82">
      <v>269274.99999999994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  <protection locked="0"/>
    </ndxf>
  </rcc>
  <rfmt sheetId="1" s="1" sqref="G82" start="0" length="0">
    <dxf>
      <fill>
        <patternFill patternType="none">
          <bgColor indexed="65"/>
        </patternFill>
      </fill>
    </dxf>
  </rfmt>
  <rfmt sheetId="1" s="1" sqref="H82" start="0" length="0">
    <dxf>
      <fill>
        <patternFill patternType="none">
          <bgColor indexed="65"/>
        </patternFill>
      </fill>
    </dxf>
  </rfmt>
  <rfmt sheetId="1" sqref="A83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3" start="0" length="0">
    <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dxf>
  </rfmt>
  <rcc rId="1737" sId="1" odxf="1" dxf="1">
    <nc r="C83" t="inlineStr">
      <is>
    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38" sId="1" odxf="1" s="1" dxf="1">
    <nc r="D83">
      <f>SUM(E83:H83)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83" start="0" length="0">
    <dxf>
      <fill>
        <patternFill patternType="none">
          <bgColor indexed="65"/>
        </patternFill>
      </fill>
    </dxf>
  </rfmt>
  <rcc rId="1739" sId="1" odxf="1" s="1" dxf="1" numFmtId="4">
    <nc r="F83">
      <v>125925.70000000001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  <protection locked="0"/>
    </ndxf>
  </rcc>
  <rfmt sheetId="1" s="1" sqref="G83" start="0" length="0">
    <dxf>
      <fill>
        <patternFill patternType="none">
          <bgColor indexed="65"/>
        </patternFill>
      </fill>
    </dxf>
  </rfmt>
  <rfmt sheetId="1" s="1" sqref="H83" start="0" length="0">
    <dxf>
      <fill>
        <patternFill patternType="none">
          <bgColor indexed="65"/>
        </patternFill>
      </fill>
    </dxf>
  </rfmt>
  <rfmt sheetId="1" sqref="A8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4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40" sId="1" odxf="1" dxf="1">
    <nc r="C84" t="inlineStr">
      <is>
        <t>ՀՀ Գեղարքունիքի մարզ</t>
      </is>
    </nc>
    <odxf>
      <font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i/>
        <sz val="12"/>
        <name val="GHEA Grapalat"/>
        <scheme val="none"/>
      </font>
      <fill>
        <patternFill patternType="none">
          <bgColor indexed="65"/>
        </patternFill>
      </fill>
    </ndxf>
  </rcc>
  <rcc rId="1741" sId="1" odxf="1" s="1" dxf="1">
    <nc r="D84">
      <f>F84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E84" start="0" length="0">
    <dxf>
      <fill>
        <patternFill patternType="none">
          <bgColor indexed="65"/>
        </patternFill>
      </fill>
    </dxf>
  </rfmt>
  <rcc rId="1742" sId="1" odxf="1" s="1" dxf="1">
    <nc r="F84">
      <f>F85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fmt sheetId="1" s="1" sqref="G84" start="0" length="0">
    <dxf>
      <fill>
        <patternFill patternType="none">
          <bgColor indexed="65"/>
        </patternFill>
      </fill>
    </dxf>
  </rfmt>
  <rfmt sheetId="1" s="1" sqref="H84" start="0" length="0">
    <dxf>
      <fill>
        <patternFill patternType="none">
          <bgColor indexed="65"/>
        </patternFill>
      </fill>
    </dxf>
  </rfmt>
  <rfmt sheetId="1" sqref="A8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fmt sheetId="1" sqref="B85" start="0" length="0">
    <dxf>
      <font>
        <i/>
        <sz val="12"/>
        <name val="GHEA Grapalat"/>
        <scheme val="none"/>
      </font>
      <fill>
        <patternFill patternType="none">
          <bgColor indexed="65"/>
        </patternFill>
      </fill>
    </dxf>
  </rfmt>
  <rcc rId="1743" sId="1" odxf="1" dxf="1">
    <nc r="C85" t="inlineStr">
      <is>
        <t xml:space="preserve">գ. Ն. Գետաշենի թիվ 1 միջնակարգ դպրոց </t>
      </is>
    </nc>
    <odxf>
      <font>
        <b/>
        <i val="0"/>
        <sz val="12"/>
        <name val="GHEA Grapalat"/>
        <scheme val="none"/>
      </font>
      <fill>
        <patternFill patternType="solid">
          <bgColor theme="0"/>
        </patternFill>
      </fill>
    </odxf>
    <ndxf>
      <font>
        <b val="0"/>
        <i/>
        <sz val="12"/>
        <name val="GHEA Grapalat"/>
        <scheme val="none"/>
      </font>
      <fill>
        <patternFill patternType="none">
          <bgColor indexed="65"/>
        </patternFill>
      </fill>
    </ndxf>
  </rcc>
  <rcc rId="1744" sId="1" odxf="1" s="1" dxf="1">
    <nc r="D85">
      <f>SUM(E85:H85)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</ndxf>
  </rcc>
  <rfmt sheetId="1" s="1" sqref="E85" start="0" length="0">
    <dxf>
      <fill>
        <patternFill patternType="none">
          <bgColor indexed="65"/>
        </patternFill>
      </fill>
    </dxf>
  </rfmt>
  <rcc rId="1745" sId="1" odxf="1" s="1" dxf="1" numFmtId="4">
    <nc r="F85">
      <v>242120.8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2"/>
        <color auto="1"/>
        <name val="GHEA Grapalat"/>
        <scheme val="none"/>
      </font>
      <fill>
        <patternFill patternType="none">
          <bgColor indexed="65"/>
        </patternFill>
      </fill>
      <protection locked="0"/>
    </ndxf>
  </rcc>
  <rfmt sheetId="1" s="1" sqref="G85" start="0" length="0">
    <dxf>
      <fill>
        <patternFill patternType="none">
          <bgColor indexed="65"/>
        </patternFill>
      </fill>
    </dxf>
  </rfmt>
  <rfmt sheetId="1" s="1" sqref="H85" start="0" length="0">
    <dxf>
      <fill>
        <patternFill patternType="none">
          <bgColor indexed="65"/>
        </patternFill>
      </fill>
    </dxf>
  </rfmt>
  <rcc rId="1746" sId="1" odxf="1" dxf="1">
    <nc r="A86">
      <v>1183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47" sId="1" odxf="1" dxf="1">
    <nc r="B86">
      <v>32003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48" sId="1" odxf="1" dxf="1">
    <nc r="C86" t="inlineStr">
      <is>
        <t>Փոքրաքանակ երեխաներով համալրված հանրակրթական դպրոցների մոդուլային շենքերի կառուցում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49" sId="1" odxf="1" s="1" dxf="1">
    <nc r="D86">
      <f>SUM(E86:G86)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</ndxf>
  </rcc>
  <rcc rId="1750" sId="1" odxf="1" s="1" dxf="1" numFmtId="4">
    <nc r="E86">
      <v>6828067.4000000004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none">
          <bgColor indexed="65"/>
        </patternFill>
      </fill>
    </ndxf>
  </rcc>
  <rfmt sheetId="1" s="1" sqref="F86" start="0" length="0">
    <dxf>
      <fill>
        <patternFill patternType="none">
          <bgColor indexed="65"/>
        </patternFill>
      </fill>
    </dxf>
  </rfmt>
  <rcc rId="1751" sId="1" odxf="1" s="1" dxf="1" numFmtId="4">
    <nc r="G86">
      <v>93111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none">
          <bgColor indexed="65"/>
        </patternFill>
      </fill>
    </ndxf>
  </rcc>
  <rfmt sheetId="1" sqref="H86" start="0" length="0">
    <dxf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dxf>
  </rfmt>
  <rrc rId="1752" sId="1" ref="A87:XFD87" action="deleteRow">
    <undo index="0" exp="area" dr="H59:H87" r="H57" sId="1"/>
    <undo index="0" exp="area" dr="G59:G87" r="G57" sId="1"/>
    <undo index="0" exp="area" dr="F59:F87" r="F57" sId="1"/>
    <undo index="0" exp="area" dr="E59:E87" r="E57" sId="1"/>
    <undo index="7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3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4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5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6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7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8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59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այդ թվում`</t>
        </is>
      </nc>
      <n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0" sId="1" ref="A87:XFD87" action="deleteRow">
    <undo index="9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1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2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3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4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5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 val="0"/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6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7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font>
          <b val="0"/>
          <i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 val="0"/>
          <sz val="12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8" sId="1" ref="A87:XFD87" action="deleteRow"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i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69" sId="1" ref="A87:XFD87" action="deleteRow">
    <undo index="11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</dxf>
    </rfmt>
  </rrc>
  <rrc rId="1770" sId="1" ref="A87:XFD87" action="deleteRow">
    <rfmt sheetId="1" xfDxf="1" sqref="A87:XFD87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1" sId="1" ref="A87:XFD87" action="deleteRow">
    <rfmt sheetId="1" xfDxf="1" sqref="A87:XFD87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ՍՊՈՐՏԻ ԵՎ ԵՐԻՏԱՍԱՐԴՈՒԹՅԱՆ ՀԱՐՑԵՐԻ ՆԱԽԱՐԱՐՈՒԹՅՈՒՆ</t>
        </is>
      </nc>
      <ndxf>
        <font>
          <b/>
          <u/>
          <sz val="12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font>
          <b/>
          <sz val="12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2" sId="1" ref="A87:XFD87" action="deleteRow">
    <rfmt sheetId="1" xfDxf="1" sqref="A87:XFD87" start="0" length="0">
      <dxf>
        <font>
          <sz val="12"/>
          <name val="GHEA Grapalat"/>
          <scheme val="none"/>
        </font>
        <alignment horizontal="center" vertical="center" wrapText="1" readingOrder="0"/>
      </dxf>
    </rfmt>
    <rfmt sheetId="1" sqref="A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3" sId="1" ref="A87:XFD87" action="deleteRow">
    <rfmt sheetId="1" xfDxf="1" sqref="A87:XFD87" start="0" length="0"/>
    <rcc rId="0" sId="1" dxf="1">
      <nc r="A87">
        <v>1163</v>
      </nc>
      <ndxf>
        <font>
          <b/>
          <sz val="12"/>
          <color auto="1"/>
          <name val="GHEA Grapalat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7">
        <v>12001</v>
      </nc>
      <ndxf>
        <font>
          <b/>
          <sz val="12"/>
          <color auto="1"/>
          <name val="GHEA Grapalat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" t="inlineStr">
        <is>
          <t>Մասսայական սպորտ</t>
        </is>
      </nc>
      <ndxf>
        <font>
          <b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7">
        <f>D89+D91+D93+D95+D97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7">
        <f>E89+E91+E93+E95+E97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7">
        <f>F89+F91+F93+F95+F97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7">
        <f>G89+G91+G93+G95+G97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7">
        <f>H89+H91+H93+H95+H97</f>
      </nc>
      <ndxf>
        <font>
          <b/>
          <sz val="12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4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C87" t="inlineStr">
        <is>
          <t>այդ թվում՝</t>
        </is>
      </nc>
      <ndxf>
        <font>
          <sz val="11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b/>
          <sz val="11"/>
          <color auto="1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5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Տավուշի մարզ</t>
        </is>
      </nc>
      <ndxf>
        <font>
          <b/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6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գ. Այգեձորի համայնքային նշանակության նոր մարզադահլիճի կառուցում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E87">
        <v>50920.4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F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7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Գեղարքունիքի մարզ</t>
        </is>
      </nc>
      <ndxf>
        <font>
          <b/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8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Մարտունու նոր մարզական կենտրոնի կառուցման նախագծահետազոտական աշխատանքներ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G87">
        <v>20000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9" sId="1" ref="A87:XFD87" action="deleteRow">
    <rfmt sheetId="1" xfDxf="1" sqref="A87:XFD87" start="0" length="0">
      <dxf>
        <font>
          <b/>
          <sz val="11"/>
          <name val="Calibri"/>
          <scheme val="minor"/>
        </font>
      </dxf>
    </rfmt>
    <rfmt sheetId="1" sqref="A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Շիրակի մարզ</t>
        </is>
      </nc>
      <ndxf>
        <font>
          <i/>
          <sz val="12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0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 xml:space="preserve">Գյումրու «Հունա-հռոմեական ըմբշամարտի մարզադպրոց» ՀՈԱԿ-ի  վերակառուցում 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87">
        <v>339079.60000000003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G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81" sId="1" ref="A87:XFD87" action="deleteRow">
    <rfmt sheetId="1" xfDxf="1" sqref="A87:XFD87" start="0" length="0">
      <dxf>
        <font>
          <b/>
          <sz val="11"/>
          <name val="Calibri"/>
          <scheme val="minor"/>
        </font>
      </dxf>
    </rfmt>
    <rfmt sheetId="1" sqref="A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ՀՀ Սյունիքի մարզ</t>
        </is>
      </nc>
      <ndxf>
        <font>
          <i/>
          <sz val="12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2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Ագարակ քաղաքում կաթսայատան  վերակառուցում մարզադահլիճի</t>
        </is>
      </nc>
      <ndxf>
        <font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F87">
        <v>53000</v>
      </nc>
      <n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G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83" sId="1" ref="A87:XFD87" action="deleteRow">
    <rfmt sheetId="1" xfDxf="1" sqref="A87:XFD87" start="0" length="0"/>
    <rfmt sheetId="1" sqref="A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B87" start="0" length="0">
      <dxf>
        <font>
          <sz val="11"/>
          <color auto="1"/>
          <name val="GHEA Grapalat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87" t="inlineStr">
        <is>
          <t>ՀՀ Վայոց Ձորի մարզ</t>
        </is>
      </nc>
      <ndxf>
        <font>
          <b/>
          <i/>
          <sz val="12"/>
          <color auto="1"/>
          <name val="GHEA Grapalat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D88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">
        <f>F88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87">
        <f>G88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87">
        <f>H88</f>
      </nc>
      <ndxf>
        <font>
          <b/>
          <sz val="11"/>
          <color indexed="8"/>
          <name val="GHEA Grapalat"/>
          <scheme val="none"/>
        </font>
        <numFmt numFmtId="165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4" sId="1" ref="A87:XFD87" action="deleteRow">
    <rfmt sheetId="1" xfDxf="1" sqref="A87:XFD87" start="0" length="0">
      <dxf>
        <font>
          <i/>
          <sz val="12"/>
          <name val="GHEA Grapalat"/>
          <scheme val="none"/>
        </font>
        <alignment horizontal="left" vertical="center" wrapText="1" readingOrder="0"/>
      </dxf>
    </rfmt>
    <rfmt sheetId="1" sqref="A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7" t="inlineStr">
        <is>
          <t>ք. Եղեգնաձորի մարզադպրոցի հիմնանորոգման նախագծահետազոտական աշխատանքներ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7">
        <f>SUM(E87:H87)</f>
      </nc>
      <ndxf>
        <font>
          <i val="0"/>
          <sz val="11"/>
          <color indexed="8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87">
        <v>7000</v>
      </nc>
      <n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87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85" sId="1" ref="A87:XFD89" action="insertRow"/>
  <rcc rId="1786" sId="1">
    <nc r="A87">
      <v>1075</v>
    </nc>
  </rcc>
  <rcc rId="1787" sId="1">
    <nc r="B87">
      <v>32001</v>
    </nc>
  </rcc>
  <rcc rId="1788" sId="1">
    <nc r="C87" t="inlineStr">
      <is>
        <t>Ներդրումներ թանգարանների և պատկերասրահների հիմնանորոգման համար</t>
      </is>
    </nc>
  </rcc>
  <rcc rId="1789" sId="1" odxf="1" s="1" dxf="1" numFmtId="4">
    <nc r="D87">
      <v>190000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fmt sheetId="1" sqref="E87" start="0" length="0">
    <dxf>
      <font>
        <sz val="11"/>
        <name val="GHEA Grapalat"/>
        <scheme val="none"/>
      </font>
    </dxf>
  </rfmt>
  <rcc rId="1790" sId="1" odxf="1" s="1" dxf="1" numFmtId="4">
    <nc r="F87">
      <v>190000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1" s="1" sqref="G87" start="0" length="0">
    <dxf/>
  </rfmt>
  <rfmt sheetId="1" s="1" sqref="H87" start="0" length="0">
    <dxf>
      <font>
        <sz val="11"/>
        <color auto="1"/>
        <name val="GHEA Grapalat"/>
        <scheme val="none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1" sId="1">
    <nc r="A88">
      <v>1168</v>
    </nc>
  </rcc>
  <rcc rId="1792" sId="1">
    <nc r="B88">
      <v>32001</v>
    </nc>
  </rcc>
  <rcc rId="1793" sId="1">
    <nc r="C88" t="inlineStr">
      <is>
        <t>Ներդրումներ թատրոնների շենքերի կապիտալ վերանորոգման համար</t>
      </is>
    </nc>
  </rcc>
  <rcc rId="1794" sId="1" odxf="1" s="1" dxf="1">
    <nc r="D88">
      <f>SUM(E88:H88)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795" sId="1" numFmtId="4">
    <nc r="F88">
      <v>50000</v>
    </nc>
  </rcc>
  <rfmt sheetId="1" s="1" sqref="H88" start="0" length="0">
    <dxf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6" sId="1">
    <nc r="A89">
      <v>1196</v>
    </nc>
  </rcc>
  <rcc rId="1797" sId="1">
    <nc r="B89">
      <v>12001</v>
    </nc>
  </rcc>
  <rcc rId="1798" sId="1">
    <nc r="C89" t="inlineStr">
      <is>
        <t>Աջակցություն համայնքներին մշակութային հաստատությունների շենքային պայմանների բարելավման համար</t>
      </is>
    </nc>
  </rcc>
  <rcc rId="1799" sId="1" odxf="1" s="1" dxf="1">
    <nc r="D89">
      <f>SUM(E89:H89)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HEA Grapalat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800" sId="1" numFmtId="4">
    <nc r="F89">
      <v>45000</v>
    </nc>
  </rcc>
  <rfmt sheetId="1" s="1" sqref="G89" start="0" length="0">
    <dxf/>
  </rfmt>
  <rfmt sheetId="1" sqref="H89" start="0" length="0">
    <dxf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1" sId="1">
    <oc r="D57">
      <f>D59+D65+D66+D67+#REF!+#REF!+#REF!</f>
    </oc>
    <nc r="D57">
      <f>D59+D60+D61+D62+D63+D64+D65+D66+D67+D68+D79+D86+D87+D88+D89</f>
    </nc>
  </rcc>
  <rcc rId="1802" sId="1">
    <oc r="F57">
      <f>SUM(F59:F86)</f>
    </oc>
    <nc r="F57">
      <f>F59+F60+F61+F62+F63+F64+F65+F66+F67+F68+F79+F86+F87+F88+F89</f>
    </nc>
  </rcc>
  <rcc rId="1803" sId="1">
    <oc r="G57">
      <f>SUM(G59:G86)</f>
    </oc>
    <nc r="G57">
      <f>G59+G60+G61+G62+G63+G64+G65+G66+G67+G68+G79+G86+G87+G88+G89</f>
    </nc>
  </rcc>
  <rcc rId="1804" sId="1">
    <oc r="H57">
      <f>SUM(H59:H86)</f>
    </oc>
    <nc r="H57">
      <f>H59+H60+H61+H62+H63+H64+H65+H66+H67+H68+H79+H86+H87+H88+H89</f>
    </nc>
  </rcc>
  <rcc rId="1805" sId="1">
    <oc r="E57">
      <f>SUM(E59:E86)</f>
    </oc>
    <nc r="E57">
      <f>E59+E60+E61+E62+E63+E64+E65+E66+E67+E68+E79+E86+E87+E88+E89</f>
    </nc>
  </rcc>
  <rcc rId="1806" sId="1">
    <nc r="G68">
      <f>G70+G78</f>
    </nc>
  </rcc>
  <rcc rId="1807" sId="1">
    <nc r="H68">
      <f>H70+H78</f>
    </nc>
  </rcc>
  <rcv guid="{8A68503D-EAEE-49D7-B957-F867E305B493}" action="delete"/>
  <rdn rId="0" localSheetId="1" customView="1" name="Z_8A68503D_EAEE_49D7_B957_F867E305B493_.wvu.PrintArea" hidden="1" oldHidden="1">
    <formula>Sheet5!$A$1:$H$243</formula>
    <oldFormula>Sheet5!$A$1:$H$243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0" sId="1">
    <oc r="D7">
      <f>D9+D13+D17+D26+D30+D34+D41+D46+D50+D57+D91+D97+D108+D112+D116+K133132+D126+D130+D134+D137+D148+D163+D176+D183+D187+D191+D195+D209+D213+D217+D221+D225+D229+D233+D237+D241</f>
    </oc>
    <nc r="D7">
      <f>D9+D13+D17+D26+D30+D34+D41+D46+D50+D57+D91+D97+D108+D112+D116+D122+D126+D130+D134+D137+D148+D163+D176+D183+D187+D191+D195+D209+D213+D217+D221+D225+D229+D233+D237+D241</f>
    </nc>
  </rcc>
  <rcc rId="1811" sId="1">
    <oc r="E7">
      <f>E9+E13+E17+E26+E30+E34+E41+E46+E50+E57+E91+E97+E108+E112+E116+L133132+E126+E130+E134+E137+E148+E163+E176+E183+E187+E191+E195+E209+E213+E217+E221+E225+E229+E233+E237+E241</f>
    </oc>
    <nc r="E7">
      <f>E9+E13+E17+E26+E30+E34+E41+E46+E50+E57+E91+E97+E108+E112+E116+E122+E126+E130+E134+E137+E148+E163+E176+E183+E187+E191+E195+E209+E213+E217+E221+E225+E229+E233+E237+E241</f>
    </nc>
  </rcc>
  <rcc rId="1812" sId="1">
    <oc r="F7">
      <f>F9+F13+F17+F26+F30+F34+F41+F46+F50+F57+F91+F97+F108+F112+F116+M133132+F126+F130+F134+F137+F148+F163+F176+F183+F187+F191+F195+F209+F213+F217+F221+F225+F229+F233+F237+F241</f>
    </oc>
    <nc r="F7">
      <f>F9+F13+F17+F26+F30+F34+F41+F46+F50+F57+F91+F97+F108+F112+F116+F122+F126+F130+F134+F137+F148+F163+F176+F183+F187+F191+F195+F209+F213+F217+F221+F225+F229+F233+F237+F241</f>
    </nc>
  </rcc>
  <rcc rId="1813" sId="1">
    <oc r="G7">
      <f>G9+G13+G17+G26+G30+G34+G41+G46+G50+G57+G91+G97+G108+G112+G116+N133132+G126+G130+G134+G137+G148+G163+G176+G183+G187+G191+G195+G209+G213+G217+G221+G225+G229+G233+G237+G241</f>
    </oc>
    <nc r="G7">
      <f>G9+G13+G17+G26+G30+G34+G41+G46+G50+G57+G91+G97+G108+G112+G116+G122+G126+G130+G134+G137+G148+G163+G176+G183+G187+G191+G195+G209+G213+G217+G221+G225+G229+G233+G237+G241</f>
    </nc>
  </rcc>
  <rcc rId="1814" sId="1">
    <oc r="H7">
      <f>H9+H13+H17+H26+H30+H34+H41+H46+H50+H57+H91+H97+H108+H112+H116+O133132+H126+H130+H134+H137+H148+H163+H176+H183+H187+H191+H195+H209+H213+H217+H221+H225+H229+H233+H237+H241</f>
    </oc>
    <nc r="H7">
      <f>H9+H13+H17+H26+H30+H34+H41+H46+H50+H57+H91+H97+H108+H112+H116+H122+H126+H130+H134+H137+H148+H163+H176+H183+H187+H191+H195+H209+H213+H217+H221+H225+H229+H233+H237+H241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5" sId="1" numFmtId="4">
    <oc r="D87">
      <v>190000</v>
    </oc>
    <nc r="D87"/>
  </rcc>
  <rcc rId="1816" sId="1" numFmtId="4">
    <oc r="F87">
      <v>190000</v>
    </oc>
    <nc r="F87"/>
  </rcc>
  <rcc rId="1817" sId="1">
    <oc r="D88">
      <f>SUM(E88:H88)</f>
    </oc>
    <nc r="D88"/>
  </rcc>
  <rcc rId="1818" sId="1" numFmtId="4">
    <oc r="F88">
      <v>50000</v>
    </oc>
    <nc r="F88"/>
  </rcc>
  <rcc rId="1819" sId="1">
    <oc r="D89">
      <f>SUM(E89:H89)</f>
    </oc>
    <nc r="D89"/>
  </rcc>
  <rcc rId="1820" sId="1" numFmtId="4">
    <oc r="F89">
      <v>45000</v>
    </oc>
    <nc r="F89"/>
  </rcc>
  <rcc rId="1821" sId="1">
    <oc r="C87" t="inlineStr">
      <is>
        <t>Ներդրումներ թանգարանների և պատկերասրահների հիմնանորոգման համար</t>
      </is>
    </oc>
    <nc r="C87"/>
  </rcc>
  <rcc rId="1822" sId="1">
    <oc r="C88" t="inlineStr">
      <is>
        <t>Ներդրումներ թատրոնների շենքերի կապիտալ վերանորոգման համար</t>
      </is>
    </oc>
    <nc r="C88"/>
  </rcc>
  <rcc rId="1823" sId="1">
    <oc r="C89" t="inlineStr">
      <is>
        <t>Աջակցություն համայնքներին մշակութային հաստատությունների շենքային պայմանների բարելավման համար</t>
      </is>
    </oc>
    <nc r="C89"/>
  </rcc>
  <rcc rId="1824" sId="1">
    <oc r="A87">
      <v>1075</v>
    </oc>
    <nc r="A87"/>
  </rcc>
  <rcc rId="1825" sId="1">
    <oc r="B87">
      <v>32001</v>
    </oc>
    <nc r="B87"/>
  </rcc>
  <rcc rId="1826" sId="1">
    <oc r="A88">
      <v>1168</v>
    </oc>
    <nc r="A88"/>
  </rcc>
  <rcc rId="1827" sId="1">
    <oc r="B88">
      <v>32001</v>
    </oc>
    <nc r="B88"/>
  </rcc>
  <rcc rId="1828" sId="1">
    <oc r="A89">
      <v>1196</v>
    </oc>
    <nc r="A89"/>
  </rcc>
  <rcc rId="1829" sId="1">
    <oc r="B89">
      <v>12001</v>
    </oc>
    <nc r="B89"/>
  </rcc>
  <rcv guid="{8A68503D-EAEE-49D7-B957-F867E305B493}" action="delete"/>
  <rdn rId="0" localSheetId="1" customView="1" name="Z_8A68503D_EAEE_49D7_B957_F867E305B493_.wvu.PrintArea" hidden="1" oldHidden="1">
    <formula>Sheet5!$A$1:$H$243</formula>
    <oldFormula>Sheet5!$A$1:$H$243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2" sId="1" ref="A87:XFD87" action="deleteRow">
    <undo index="23" exp="ref" v="1" dr="H87" r="H57" sId="1"/>
    <undo index="23" exp="ref" v="1" dr="G87" r="G57" sId="1"/>
    <undo index="23" exp="ref" v="1" dr="F87" r="F57" sId="1"/>
    <undo index="23" exp="ref" v="1" dr="E87" r="E57" sId="1"/>
    <undo index="23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font>
          <sz val="11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font>
          <sz val="11"/>
          <color auto="1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33" sId="1" ref="A87:XFD87" action="deleteRow">
    <undo index="25" exp="ref" v="1" dr="H87" r="H57" sId="1"/>
    <undo index="25" exp="ref" v="1" dr="G87" r="G57" sId="1"/>
    <undo index="25" exp="ref" v="1" dr="F87" r="F57" sId="1"/>
    <undo index="25" exp="ref" v="1" dr="E87" r="E57" sId="1"/>
    <undo index="25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34" sId="1" ref="A87:XFD87" action="deleteRow">
    <undo index="27" exp="ref" v="1" dr="H87" r="H57" sId="1"/>
    <undo index="27" exp="ref" v="1" dr="G87" r="G57" sId="1"/>
    <undo index="27" exp="ref" v="1" dr="F87" r="F57" sId="1"/>
    <undo index="27" exp="ref" v="1" dr="E87" r="E57" sId="1"/>
    <undo index="27" exp="ref" v="1" dr="D87" r="D57" sId="1"/>
    <rfmt sheetId="1" xfDxf="1" sqref="A87:XFD87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7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87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35" sId="1">
    <oc r="D7">
      <f>D9+D13+D17+D26+D30+D34+D41+D46+D50+D57+D88+D94+D105+D109+D113+D119+D123+D127+D131+D134+D145+D160+D173+D180+D184+D188+D192+D206+D210+D214+D218+D222+D226+D230+D234+D238</f>
    </oc>
    <nc r="D7">
      <f>D9+D13+D17+D26+D30+D34+D41+D46+D50+D57+D88+D94+D105+D109+D113+D119+D123+D127+D131+D134+D145+D160+D173+D180+D184+D188+D192+D206+D210+D214+D218+D222+D226+D230+D234+D238</f>
    </nc>
  </rcc>
  <rcc rId="1836" sId="1">
    <oc r="D57">
      <f>D59+D60+D61+D62+D63+D64+D65+D66+D67+D68+D79+D86+#REF!+#REF!+#REF!</f>
    </oc>
    <nc r="D57">
      <f>D59+D60+D61+D62+D63+D64+D65+D66+D67+D68+D79+D86</f>
    </nc>
  </rcc>
  <rcc rId="1837" sId="1">
    <oc r="E57">
      <f>E59+E60+E61+E62+E63+E64+E65+E66+E67+E68+E79+E86+#REF!+#REF!+#REF!</f>
    </oc>
    <nc r="E57">
      <f>E59+E60+E61+E62+E63+E64+E65+E66+E67+E68+E79+E86</f>
    </nc>
  </rcc>
  <rcc rId="1838" sId="1">
    <oc r="F57">
      <f>F59+F60+F61+F62+F63+F64+F65+F66+F67+F68+F79+F86+#REF!+#REF!+#REF!</f>
    </oc>
    <nc r="F57">
      <f>F59+F60+F61+F62+F63+F64+F65+F66+F67+F68+F79+F86</f>
    </nc>
  </rcc>
  <rcc rId="1839" sId="1">
    <oc r="G57">
      <f>G59+G60+G61+G62+G63+G64+G65+G66+G67+G68+G79+G86+#REF!+#REF!+#REF!</f>
    </oc>
    <nc r="G57">
      <f>G59+G60+G61+G62+G63+G64+G65+G66+G67+G68+G79+G86</f>
    </nc>
  </rcc>
  <rcc rId="1840" sId="1">
    <oc r="H57">
      <f>H59+H60+H61+H62+H63+H64+H65+H66+H67+H68+H79+H86+#REF!+#REF!+#REF!</f>
    </oc>
    <nc r="H57">
      <f>H59+H60+H61+H62+H63+H64+H65+H66+H67+H68+H79+H86</f>
    </nc>
  </rcc>
  <rcc rId="1841" sId="1">
    <oc r="D134">
      <f>D136+D137+D138+D139+D140+D142+D143+D141</f>
    </oc>
    <nc r="D134">
      <f>D136+D137+D138+D139+D140+D142+D143+D141</f>
    </nc>
  </rcc>
  <rcc rId="1842" sId="1">
    <oc r="E134">
      <f>E136+E138+E139+E140+E142+E143+E141</f>
    </oc>
    <nc r="E134">
      <f>E136+E137+E138+E139+E140+E142+E143+E141</f>
    </nc>
  </rcc>
  <rcc rId="1843" sId="1">
    <oc r="F134">
      <f>F136+F138+F139+F140+F142+F143+F141</f>
    </oc>
    <nc r="F134">
      <f>F136+F137+F138+F139+F140+F142+F143+F141</f>
    </nc>
  </rcc>
  <rcc rId="1844" sId="1">
    <oc r="G134">
      <f>G136+G138+G139+G140+G142+G143+G141</f>
    </oc>
    <nc r="G134">
      <f>G136+G137+G138+G139+G140+G142+G143+G141</f>
    </nc>
  </rcc>
  <rcc rId="1845" sId="1">
    <oc r="D17">
      <f>SUM(D19:D24)</f>
    </oc>
    <nc r="D17">
      <f>SUM(D19:D24)</f>
    </nc>
  </rcc>
  <rcc rId="1846" sId="1">
    <oc r="H34">
      <f>H36+H37+H38+H39</f>
    </oc>
    <nc r="H34">
      <f>H36+H37+H38+H39</f>
    </nc>
  </rcc>
  <rcc rId="1847" sId="1">
    <oc r="F94">
      <f>SUM(F96:F103)</f>
    </oc>
    <nc r="F94">
      <f>SUM(F96:F103)</f>
    </nc>
  </rcc>
  <rcc rId="1848" sId="1">
    <oc r="E94">
      <f>SUM(E96:E103)</f>
    </oc>
    <nc r="E94">
      <f>SUM(E96:E103)</f>
    </nc>
  </rcc>
  <rcc rId="1849" sId="1">
    <oc r="F145">
      <f>F147+F148+F149+F154</f>
    </oc>
    <nc r="F145">
      <f>F147+F148+F149+F154</f>
    </nc>
  </rcc>
  <rcc rId="1850" sId="1">
    <oc r="G145">
      <f>G147+G148+G149+G154</f>
    </oc>
    <nc r="G145">
      <f>G147+G148+G149+G154</f>
    </nc>
  </rcc>
  <rcc rId="1851" sId="1">
    <oc r="D160">
      <f>D162+D171</f>
    </oc>
    <nc r="D160">
      <f>D162+D163+D170+D171</f>
    </nc>
  </rcc>
  <rcc rId="1852" sId="1">
    <oc r="E160">
      <f>E162+E171</f>
    </oc>
    <nc r="E160">
      <f>E162+E163+E170+E171</f>
    </nc>
  </rcc>
  <rcc rId="1853" sId="1">
    <oc r="F160">
      <f>F162+F171</f>
    </oc>
    <nc r="F160">
      <f>F162+F163+F170+F171</f>
    </nc>
  </rcc>
  <rcc rId="1854" sId="1">
    <oc r="G160">
      <f>G162+G171</f>
    </oc>
    <nc r="G160">
      <f>G162+G163+G170+G171</f>
    </nc>
  </rcc>
  <rcc rId="1855" sId="1">
    <oc r="H160">
      <f>H162+H171</f>
    </oc>
    <nc r="H160">
      <f>H162+H163+H170+H171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56" sId="1" ref="A19:XFD19" action="insertRow"/>
  <rcc rId="1857" sId="1" odxf="1" dxf="1">
    <nc r="A19">
      <v>1136</v>
    </nc>
    <ndxf>
      <font>
        <b/>
        <sz val="12"/>
        <name val="GHEA Grapalat"/>
        <scheme val="none"/>
      </font>
    </ndxf>
  </rcc>
  <rcc rId="1858" sId="1" odxf="1" dxf="1">
    <nc r="B19">
      <v>31002</v>
    </nc>
    <ndxf>
      <font>
        <b/>
        <sz val="12"/>
        <name val="GHEA Grapalat"/>
        <scheme val="none"/>
      </font>
    </ndxf>
  </rcc>
  <rfmt sheetId="1" sqref="C19" start="0" length="0">
    <dxf>
      <font>
        <b/>
        <sz val="12"/>
        <name val="GHEA Grapalat"/>
        <scheme val="none"/>
      </font>
      <alignment horizontal="left" readingOrder="0"/>
    </dxf>
  </rfmt>
  <rfmt sheetId="1" sqref="D19" start="0" length="0">
    <dxf>
      <font>
        <b/>
        <sz val="12"/>
        <name val="GHEA Grapalat"/>
        <scheme val="none"/>
      </font>
    </dxf>
  </rfmt>
  <rfmt sheetId="1" sqref="E19" start="0" length="0">
    <dxf>
      <font>
        <b/>
        <sz val="12"/>
        <name val="GHEA Grapalat"/>
        <scheme val="none"/>
      </font>
    </dxf>
  </rfmt>
  <rfmt sheetId="1" sqref="F19" start="0" length="0">
    <dxf>
      <font>
        <b/>
        <sz val="12"/>
        <name val="GHEA Grapalat"/>
        <scheme val="none"/>
      </font>
    </dxf>
  </rfmt>
  <rfmt sheetId="1" sqref="G19" start="0" length="0">
    <dxf>
      <font>
        <b/>
        <sz val="12"/>
        <name val="GHEA Grapalat"/>
        <scheme val="none"/>
      </font>
    </dxf>
  </rfmt>
  <rfmt sheetId="1" sqref="H19" start="0" length="0">
    <dxf>
      <font>
        <b/>
        <sz val="12"/>
        <name val="GHEA Grapalat"/>
        <scheme val="none"/>
      </font>
    </dxf>
  </rfmt>
  <rfmt sheetId="1" xfDxf="1" sqref="C19" start="0" length="0">
    <dxf>
      <font>
        <b/>
        <sz val="12"/>
        <name val="GHEA Grapalat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59" sId="1">
    <nc r="C19" t="inlineStr">
      <is>
        <t>ՀՀ վարչապետի աշխատակազմի տեխնիկական հագեցվածության բարելավում</t>
      </is>
    </nc>
  </rcc>
  <rcc rId="1860" sId="1" numFmtId="4">
    <nc r="H19">
      <v>70000</v>
    </nc>
  </rcc>
  <rcc rId="1861" sId="1">
    <nc r="D19">
      <f>SUM(E19:H19)</f>
    </nc>
  </rcc>
  <rcc rId="1862" sId="1">
    <oc r="D17">
      <f>SUM(D20:D25)</f>
    </oc>
    <nc r="D17">
      <f>SUM(D19:D25)</f>
    </nc>
  </rcc>
  <rcc rId="1863" sId="1">
    <oc r="E17">
      <f>SUM(E20:E25)</f>
    </oc>
    <nc r="E17">
      <f>SUM(E19:E25)</f>
    </nc>
  </rcc>
  <rcc rId="1864" sId="1">
    <oc r="F17">
      <f>SUM(F20:F25)</f>
    </oc>
    <nc r="F17">
      <f>SUM(F19:F25)</f>
    </nc>
  </rcc>
  <rcc rId="1865" sId="1">
    <oc r="G17">
      <f>SUM(G20:G25)</f>
    </oc>
    <nc r="G17">
      <f>SUM(G19:G25)</f>
    </nc>
  </rcc>
  <rcc rId="1866" sId="1">
    <oc r="H17">
      <f>SUM(H20:H25)</f>
    </oc>
    <nc r="H17">
      <f>SUM(H19:H25)</f>
    </nc>
  </rcc>
  <rcv guid="{8A68503D-EAEE-49D7-B957-F867E305B493}" action="delete"/>
  <rdn rId="0" localSheetId="1" customView="1" name="Z_8A68503D_EAEE_49D7_B957_F867E305B493_.wvu.PrintArea" hidden="1" oldHidden="1">
    <formula>Sheet5!$A$1:$H$241</formula>
    <oldFormula>Sheet5!$A$1:$H$241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0" sId="1">
    <oc r="C184" t="inlineStr">
      <is>
        <t>ՀՀ  ՊԵԿ ք. Երևան, Արարատյան 90 հասցեի վարչական շենքի վերանորոգում</t>
      </is>
    </oc>
    <nc r="C184" t="inlineStr">
      <is>
        <t>ՀՀ  ՊԵԿ ք. Երևան, Արարատյան 90 հասցեի վարչական շենքի վերանորոգման նախագծահետազոտական աշխատանքներ</t>
      </is>
    </nc>
  </rcc>
  <rcc rId="1331" sId="1">
    <oc r="C178" t="inlineStr">
      <is>
        <t>ՀՀ ՊԵԿ Արևելյան մաքսատուն-վարչության Բագրատաշենի մաքսային կետի վերակառուցման աշխատանքների նախագծանախահաշվային փաստաթղթերի կազմում</t>
      </is>
    </oc>
    <nc r="C178" t="inlineStr">
      <is>
        <t>ՀՀ ՊԵԿ Արևելյան մաքսատուն-վարչության Բագրատաշենի մաքսային կետի վերակառուցման նախագծահետազոտական աշխատանքներ</t>
      </is>
    </nc>
  </rcc>
  <rcc rId="1332" sId="1">
    <oc r="C179" t="inlineStr">
      <is>
        <t>ՀՀ ՊԵԿ Հարավային մաքսատուն-վարչության վարչական շենքի վերակառուցման աշխատանքների նախագծանախահաշվային փաստաթղթերի կազմում</t>
      </is>
    </oc>
    <nc r="C179" t="inlineStr">
      <is>
        <t>ՀՀ ՊԵԿ Հարավային մաքսատուն-վարչության վարչական շենքի վերակառուցման նախագծահետազոտական աշխատանքներ</t>
      </is>
    </nc>
  </rcc>
  <rcc rId="1333" sId="1">
    <oc r="C180" t="inlineStr">
      <is>
        <t>ՀՀ ՊԵԿ Սյունիքի մարզի Ագարակ համայնքում ծառայողական շենքի կառուցման աշխատանքների նախագծանախահաշվային փաստաթղթերի կազմում</t>
      </is>
    </oc>
    <nc r="C180" t="inlineStr">
      <is>
        <t>ՀՀ ՊԵԿ Սյունիքի մարզի Ագարակ համայնքում ծառայողական շենքի կառուցման նախագծահետազոտական աշխատանքներ</t>
      </is>
    </nc>
  </rcc>
  <rcc rId="1334" sId="1">
    <oc r="C185" t="inlineStr">
      <is>
        <t>ՀՀ  ՊԵԿ Հյուսիսային մաքսատուն-վարչության վարչական շենքի և օժանդակ շինությունների վերանորոգում</t>
      </is>
    </oc>
    <nc r="C185" t="inlineStr">
      <is>
        <t>ՀՀ  ՊԵԿ Հյուսիսային մաքսատուն-վարչության վարչական շենքի և օժանդակ շինությունների վերանորոգման նախագծահետազոտական աշխատանքներ</t>
      </is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9" sId="1" numFmtId="4">
    <oc r="H19">
      <v>70000</v>
    </oc>
    <nc r="H19">
      <v>100000</v>
    </nc>
  </rcc>
  <rcc rId="1870" sId="1" numFmtId="4">
    <oc r="H15">
      <v>155670</v>
    </oc>
    <nc r="H15">
      <v>222380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Sheet5!$A$1:$H$241</formula>
    <oldFormula>Sheet5!$A$1:$H$241</oldFormula>
  </rdn>
  <rdn rId="0" localSheetId="1" customView="1" name="Z_C1CA0EED_2C54_4470_BEA3_7FC59665EB35_.wvu.PrintTitles" hidden="1" oldHidden="1">
    <formula>Sheet5!$5:$6</formula>
    <oldFormula>Sheet5!$5:$6</oldFormula>
  </rdn>
  <rcv guid="{C1CA0EED-2C54-4470-BEA3-7FC59665EB3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Sheet5!$A$1:$H$241</formula>
    <oldFormula>Sheet5!$A$1:$H$241</oldFormula>
  </rdn>
  <rdn rId="0" localSheetId="1" customView="1" name="Z_C1CA0EED_2C54_4470_BEA3_7FC59665EB35_.wvu.PrintTitles" hidden="1" oldHidden="1">
    <formula>Sheet5!$5:$6</formula>
    <oldFormula>Sheet5!$5:$6</oldFormula>
  </rdn>
  <rcv guid="{C1CA0EED-2C54-4470-BEA3-7FC59665EB35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Sheet5!$A$1:$H$241</formula>
    <oldFormula>Sheet5!$A$1:$H$241</oldFormula>
  </rdn>
  <rdn rId="0" localSheetId="1" customView="1" name="Z_C1CA0EED_2C54_4470_BEA3_7FC59665EB35_.wvu.PrintTitles" hidden="1" oldHidden="1">
    <formula>Sheet5!$5:$6</formula>
    <oldFormula>Sheet5!$5:$6</oldFormula>
  </rdn>
  <rcv guid="{C1CA0EED-2C54-4470-BEA3-7FC59665EB35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77" sId="1" ref="A1:XFD1" action="insertRow">
    <undo index="0" exp="area" ref3D="1" dr="$A$5:$XFD$6" dn="Z_E7299FF9_9BFD_4228_A75B_920C4DDCA7D1_.wvu.PrintTitles" sId="1"/>
    <undo index="0" exp="area" ref3D="1" dr="$A$5:$XFD$6" dn="Z_C2B771FF_7EA5_48FE_AC7B_8F46ADB6509C_.wvu.PrintTitles" sId="1"/>
    <undo index="0" exp="area" ref3D="1" dr="$A$5:$XFD$6" dn="Z_C1CA0EED_2C54_4470_BEA3_7FC59665EB35_.wvu.PrintTitles" sId="1"/>
    <undo index="0" exp="area" ref3D="1" dr="$A$5:$XFD$6" dn="Z_8A68503D_EAEE_49D7_B957_F867E305B493_.wvu.PrintTitles" sId="1"/>
    <undo index="0" exp="area" ref3D="1" dr="$A$5:$XFD$6" dn="Z_155F7499_2150_4D1D_A33C_609506E2BE56_.wvu.PrintTitles" sId="1"/>
    <undo index="0" exp="area" ref3D="1" dr="$A$5:$XFD$6" dn="Print_Titles" sId="1"/>
  </rrc>
  <rcc rId="1878" sId="1">
    <nc r="G1" t="inlineStr">
      <is>
        <t>Բյուջեի ախագծի նախնական տարբերակ</t>
      </is>
    </nc>
  </rcc>
  <rfmt sheetId="1" sqref="F1:H1">
    <dxf>
      <alignment wrapText="0" readingOrder="0"/>
    </dxf>
  </rfmt>
  <rm rId="1879" sheetId="1" source="G1" destination="F1" sourceSheetId="1">
    <rfmt sheetId="1" sqref="F1" start="0" length="0">
      <dxf>
        <font>
          <sz val="12"/>
          <color auto="1"/>
          <name val="GHEA Grapalat"/>
          <scheme val="none"/>
        </font>
        <numFmt numFmtId="166" formatCode="#,##0.0"/>
        <alignment vertical="center" readingOrder="0"/>
      </dxf>
    </rfmt>
  </rm>
  <rdn rId="0" localSheetId="1" customView="1" name="Z_9871F7C6_683D_4315_B91C_FF1886177AB4_.wvu.PrintArea" hidden="1" oldHidden="1">
    <formula>Sheet5!$A$2:$H$242</formula>
  </rdn>
  <rdn rId="0" localSheetId="1" customView="1" name="Z_9871F7C6_683D_4315_B91C_FF1886177AB4_.wvu.PrintTitles" hidden="1" oldHidden="1">
    <formula>Sheet5!$6:$7</formula>
  </rdn>
  <rcv guid="{9871F7C6-683D-4315-B91C-FF1886177AB4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75896BD_0E37_4BE3_AF12_5FB65F57808F_.wvu.PrintArea" hidden="1" oldHidden="1">
    <formula>Sheet5!$A$2:$H$242</formula>
  </rdn>
  <rdn rId="0" localSheetId="1" customView="1" name="Z_875896BD_0E37_4BE3_AF12_5FB65F57808F_.wvu.PrintTitles" hidden="1" oldHidden="1">
    <formula>Sheet5!$6:$7</formula>
  </rdn>
  <rcv guid="{875896BD-0E37-4BE3-AF12-5FB65F57808F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Sheet5!$A$1:$H$242</formula>
    <oldFormula>Sheet5!$A$2:$H$242</oldFormula>
  </rdn>
  <rdn rId="0" localSheetId="1" customView="1" name="Z_C1CA0EED_2C54_4470_BEA3_7FC59665EB35_.wvu.PrintTitles" hidden="1" oldHidden="1">
    <formula>Sheet5!$6:$7</formula>
    <oldFormula>Sheet5!$6:$7</oldFormula>
  </rdn>
  <rcv guid="{C1CA0EED-2C54-4470-BEA3-7FC59665EB35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71F7C6-683D-4315-B91C-FF1886177AB4}" action="delete"/>
  <rdn rId="0" localSheetId="1" customView="1" name="Z_9871F7C6_683D_4315_B91C_FF1886177AB4_.wvu.PrintArea" hidden="1" oldHidden="1">
    <formula>Sheet5!$A$2:$H$242</formula>
    <oldFormula>Sheet5!$A$2:$H$242</oldFormula>
  </rdn>
  <rdn rId="0" localSheetId="1" customView="1" name="Z_9871F7C6_683D_4315_B91C_FF1886177AB4_.wvu.PrintTitles" hidden="1" oldHidden="1">
    <formula>Sheet5!$6:$7</formula>
    <oldFormula>Sheet5!$6:$7</oldFormula>
  </rdn>
  <rcv guid="{9871F7C6-683D-4315-B91C-FF1886177AB4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871F7C6_683D_4315_B91C_FF1886177AB4_.wvu.PrintArea" hidden="1" oldHidden="1">
    <oldFormula>Sheet5!$A$2:$H$242</oldFormula>
  </rdn>
  <rcv guid="{9871F7C6-683D-4315-B91C-FF1886177AB4}" action="delete"/>
  <rdn rId="0" localSheetId="1" customView="1" name="Z_9871F7C6_683D_4315_B91C_FF1886177AB4_.wvu.PrintTitles" hidden="1" oldHidden="1">
    <formula>Sheet5!$6:$7</formula>
    <oldFormula>Sheet5!$6:$7</oldFormula>
  </rdn>
  <rcv guid="{9871F7C6-683D-4315-B91C-FF1886177AB4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1">
    <dxf>
      <fill>
        <patternFill patternType="solid">
          <bgColor rgb="FFFFFF00"/>
        </patternFill>
      </fill>
    </dxf>
  </rfmt>
  <rcc rId="1256" sId="1">
    <nc r="I15" t="inlineStr">
      <is>
        <t>+</t>
      </is>
    </nc>
  </rcc>
  <rcc rId="1257" sId="1">
    <nc r="I23" t="inlineStr">
      <is>
        <t>+</t>
      </is>
    </nc>
  </rcc>
  <rcc rId="1258" sId="1">
    <nc r="I19" t="inlineStr">
      <is>
        <t>+</t>
      </is>
    </nc>
  </rcc>
  <rcc rId="1259" sId="1">
    <nc r="I20" t="inlineStr">
      <is>
        <t>+</t>
      </is>
    </nc>
  </rcc>
  <rcc rId="1260" sId="1">
    <nc r="I21" t="inlineStr">
      <is>
        <t>+</t>
      </is>
    </nc>
  </rcc>
  <rcc rId="1261" sId="1">
    <nc r="I22" t="inlineStr">
      <is>
        <t>+</t>
      </is>
    </nc>
  </rcc>
  <rcc rId="1262" sId="1">
    <nc r="I24" t="inlineStr">
      <is>
        <t>+</t>
      </is>
    </nc>
  </rcc>
  <rcc rId="1263" sId="1">
    <nc r="I148" t="inlineStr">
      <is>
        <t>+</t>
      </is>
    </nc>
  </rcc>
  <rcc rId="1264" sId="1">
    <nc r="I173" t="inlineStr">
      <is>
        <t>+</t>
      </is>
    </nc>
  </rcc>
  <rcc rId="1265" sId="1">
    <nc r="I215" t="inlineStr">
      <is>
        <t>+</t>
      </is>
    </nc>
  </rcc>
  <rcc rId="1266" sId="1">
    <nc r="I201" t="inlineStr">
      <is>
        <t>+</t>
      </is>
    </nc>
  </rcc>
  <rcc rId="1267" sId="1">
    <nc r="I205" t="inlineStr">
      <is>
        <t>+</t>
      </is>
    </nc>
  </rcc>
  <rcc rId="1268" sId="1">
    <nc r="I36" t="inlineStr">
      <is>
        <t>+</t>
      </is>
    </nc>
  </rcc>
  <rcc rId="1269" sId="1">
    <nc r="I37" t="inlineStr">
      <is>
        <t>+</t>
      </is>
    </nc>
  </rcc>
  <rcc rId="1270" sId="1">
    <nc r="I38" t="inlineStr">
      <is>
        <t>+</t>
      </is>
    </nc>
  </rcc>
  <rcc rId="1271" sId="1">
    <nc r="I39" t="inlineStr">
      <is>
        <t>+</t>
      </is>
    </nc>
  </rcc>
  <rcc rId="1272" sId="1">
    <nc r="I163" t="inlineStr">
      <is>
        <t>+</t>
      </is>
    </nc>
  </rcc>
  <rcc rId="1273" sId="1">
    <nc r="I222" t="inlineStr">
      <is>
        <t>+</t>
      </is>
    </nc>
  </rcc>
  <rcc rId="1274" sId="1">
    <nc r="I226" t="inlineStr">
      <is>
        <t>+</t>
      </is>
    </nc>
  </rcc>
  <rcc rId="1275" sId="1">
    <nc r="I230" t="inlineStr">
      <is>
        <t>+</t>
      </is>
    </nc>
  </rcc>
  <rcc rId="1276" sId="1">
    <nc r="I234" t="inlineStr">
      <is>
        <t>+</t>
      </is>
    </nc>
  </rcc>
  <rcc rId="1277" sId="1">
    <nc r="I238" t="inlineStr">
      <is>
        <t>+</t>
      </is>
    </nc>
  </rcc>
  <rcc rId="1278" sId="1">
    <nc r="I242" t="inlineStr">
      <is>
        <t>+</t>
      </is>
    </nc>
  </rcc>
  <rcc rId="1279" sId="1">
    <nc r="I246" t="inlineStr">
      <is>
        <t>+</t>
      </is>
    </nc>
  </rcc>
  <rcc rId="1280" sId="1">
    <nc r="I250" t="inlineStr">
      <is>
        <t>+</t>
      </is>
    </nc>
  </rcc>
  <rcc rId="1281" sId="1">
    <nc r="I254" t="inlineStr">
      <is>
        <t>+</t>
      </is>
    </nc>
  </rcc>
  <rcc rId="1282" sId="1">
    <nc r="I160" t="inlineStr">
      <is>
        <t>+</t>
      </is>
    </nc>
  </rcc>
  <rcc rId="1283" sId="1">
    <nc r="I152" t="inlineStr">
      <is>
        <t>+</t>
      </is>
    </nc>
  </rcc>
  <rcc rId="1284" sId="1">
    <nc r="I32" t="inlineStr">
      <is>
        <t>+</t>
      </is>
    </nc>
  </rcc>
  <rcc rId="1285" sId="1">
    <nc r="I144" t="inlineStr">
      <is>
        <t>+</t>
      </is>
    </nc>
  </rcc>
  <rcc rId="1286" sId="1">
    <nc r="A117">
      <v>1100</v>
    </nc>
  </rcc>
  <rcc rId="1287" sId="1">
    <nc r="B117">
      <v>31001</v>
    </nc>
  </rcc>
  <rfmt sheetId="1" sqref="A117:B117">
    <dxf>
      <fill>
        <patternFill patternType="solid">
          <bgColor rgb="FFFFFF00"/>
        </patternFill>
      </fill>
    </dxf>
  </rfmt>
  <rfmt sheetId="1" sqref="A117:B117" start="0" length="2147483647">
    <dxf>
      <font>
        <color rgb="FFFF0000"/>
      </font>
    </dxf>
  </rfmt>
  <rcc rId="1288" sId="1">
    <nc r="I106" t="inlineStr">
      <is>
        <t>+</t>
      </is>
    </nc>
  </rcc>
  <rcc rId="1289" sId="1">
    <nc r="I107" t="inlineStr">
      <is>
        <t>+</t>
      </is>
    </nc>
  </rcc>
  <rcc rId="1290" sId="1">
    <nc r="I108" t="inlineStr">
      <is>
        <t>+</t>
      </is>
    </nc>
  </rcc>
  <rcc rId="1291" sId="1">
    <nc r="I52" t="inlineStr">
      <is>
        <t>+</t>
      </is>
    </nc>
  </rcc>
  <rcc rId="1292" sId="1">
    <nc r="I53" t="inlineStr">
      <is>
        <t>+</t>
      </is>
    </nc>
  </rcc>
  <rrc rId="1293" sId="1" ref="A67:XFD67" action="insertRow"/>
  <rcc rId="1294" sId="1">
    <nc r="A67">
      <v>1130</v>
    </nc>
  </rcc>
  <rcc rId="1295" sId="1">
    <nc r="D67">
      <f>SUM(E67:H67)</f>
    </nc>
  </rcc>
  <rcc rId="1296" sId="1">
    <nc r="B67">
      <v>31002</v>
    </nc>
  </rcc>
  <rcc rId="1297" sId="1">
    <nc r="C67" t="inlineStr">
      <is>
        <t xml:space="preserve"> Լեզվի կոմիտեի կարողությունների զարգացում և տեխնիկական հագեցվածության ապահովում_x000D_
</t>
      </is>
    </nc>
  </rcc>
  <rcc rId="1298" sId="1" numFmtId="4">
    <oc r="H66">
      <v>12067.9</v>
    </oc>
    <nc r="H66">
      <v>8477.2999999999993</v>
    </nc>
  </rcc>
  <rcc rId="1299" sId="1" numFmtId="4">
    <nc r="H67">
      <v>3590.6</v>
    </nc>
  </rcc>
  <rfmt sheetId="1" sqref="A67:H67">
    <dxf>
      <fill>
        <patternFill patternType="solid">
          <bgColor rgb="FFFFFF00"/>
        </patternFill>
      </fill>
    </dxf>
  </rfmt>
  <rfmt sheetId="1" sqref="A67:H67" start="0" length="2147483647">
    <dxf>
      <font>
        <color rgb="FFFF0000"/>
      </font>
    </dxf>
  </rfmt>
  <rcc rId="1300" sId="1">
    <oc r="H64">
      <f>H66+H68+H69+H77+H86</f>
    </oc>
    <nc r="H64">
      <f>H66+H67+H68+H69+H77+H86</f>
    </nc>
  </rcc>
  <rcc rId="1301" sId="1">
    <oc r="D64">
      <f>D66+D68+D69+D77+D86</f>
    </oc>
    <nc r="D64">
      <f>D66+D67+D68+D69+D77+D86</f>
    </nc>
  </rcc>
  <rcc rId="1302" sId="1">
    <oc r="E64">
      <f>E66+E68+E69+E77+E86</f>
    </oc>
    <nc r="E64">
      <f>E66+E67+E68+E69+E77+E86</f>
    </nc>
  </rcc>
  <rcc rId="1303" sId="1">
    <oc r="F64">
      <f>F66+F68+F69+F77+F86</f>
    </oc>
    <nc r="F64">
      <f>F66+F67+F68+F69+F77+F86</f>
    </nc>
  </rcc>
  <rcc rId="1304" sId="1">
    <oc r="G64">
      <f>G66+G68+G69+G77+G86</f>
    </oc>
    <nc r="G64">
      <f>G66+G67+G68+G69+G77+G86</f>
    </nc>
  </rcc>
  <rfmt sheetId="1" sqref="D64:H64" start="0" length="2147483647">
    <dxf>
      <font>
        <color rgb="FFFF0000"/>
      </font>
    </dxf>
  </rfmt>
  <rcc rId="1305" sId="1">
    <nc r="C67" t="inlineStr">
      <is>
        <t xml:space="preserve"> Լեզվի կոմիտեի կարողությունների զարգացում և տեխնիկական հագեցվածության ապահովում_x000D_</t>
      </is>
    </nc>
  </rcc>
  <rfmt sheetId="1" sqref="D64:H64">
    <dxf>
      <fill>
        <patternFill patternType="solid">
          <bgColor rgb="FFFFFF00"/>
        </patternFill>
      </fill>
    </dxf>
  </rfmt>
  <rdn rId="0" localSheetId="1" customView="1" name="Z_C2B771FF_7EA5_48FE_AC7B_8F46ADB6509C_.wvu.PrintArea" hidden="1" oldHidden="1">
    <formula>Sheet5!$A$1:$H$255</formula>
  </rdn>
  <rdn rId="0" localSheetId="1" customView="1" name="Z_C2B771FF_7EA5_48FE_AC7B_8F46ADB6509C_.wvu.PrintTitles" hidden="1" oldHidden="1">
    <formula>Sheet5!$5:$6</formula>
  </rdn>
  <rcv guid="{C2B771FF-7EA5-48FE-AC7B-8F46ADB6509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6" sId="1" numFmtId="4">
    <oc r="G212">
      <v>20000</v>
    </oc>
    <nc r="G212">
      <v>48000</v>
    </nc>
  </rcc>
  <rcc rId="1337" sId="1" numFmtId="4">
    <oc r="G213">
      <v>337000</v>
    </oc>
    <nc r="G213">
      <v>495000</v>
    </nc>
  </rcc>
  <rrc rId="1338" sId="1" ref="A218:XFD218" action="insertRow"/>
  <rcc rId="1339" sId="1">
    <nc r="D218">
      <f>SUM(E218:H218)</f>
    </nc>
  </rcc>
  <rrc rId="1340" sId="1" ref="A219:XFD220" action="insertRow"/>
  <rcc rId="1341" sId="1">
    <nc r="D219">
      <f>SUM(E219:H219)</f>
    </nc>
  </rcc>
  <rcc rId="1342" sId="1">
    <nc r="D220">
      <f>SUM(E220:H220)</f>
    </nc>
  </rcc>
  <rrc rId="1343" sId="1" ref="A219:XFD219" action="insertRow"/>
  <rcc rId="1344" sId="1">
    <nc r="D219">
      <f>SUM(E219:H219)</f>
    </nc>
  </rcc>
  <rfmt sheetId="1" sqref="C218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fmt sheetId="1" sqref="C219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cc rId="1345" sId="1" odxf="1" dxf="1">
    <nc r="C218" t="inlineStr">
      <is>
        <t>ք. Վանաձոր, Տարոն-4, Էներգետիկների թաղամաս  թիվ 4 բ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46" sId="1" odxf="1" dxf="1">
    <nc r="C219" t="inlineStr">
      <is>
        <t>Սպիտակ քաղաքում նոր բնակելի շենքի կառուցման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fmt sheetId="1" sqref="C220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fmt sheetId="1" sqref="C221" start="0" length="0">
    <dxf>
      <font>
        <b val="0"/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fmt sheetId="1" sqref="C222" start="0" length="0">
    <dxf>
      <font>
        <sz val="9"/>
        <name val="GHEA Grapalat"/>
        <scheme val="none"/>
      </font>
      <numFmt numFmtId="166" formatCode="0.0"/>
      <fill>
        <patternFill patternType="solid">
          <bgColor indexed="9"/>
        </patternFill>
      </fill>
    </dxf>
  </rfmt>
  <rcc rId="1347" sId="1" odxf="1" dxf="1">
    <nc r="C220" t="inlineStr">
      <is>
        <t>ք. Գյումրի, Մսի կոմբինատ թաղամաս Լիսինյան թիվ 1 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48" sId="1" odxf="1" dxf="1">
    <nc r="C221" t="inlineStr">
      <is>
        <t>ք. Գյումրի, Մուշ-2 թաղամաս բ/շ 4-3ա  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49" sId="1" odxf="1" dxf="1">
    <nc r="C222" t="inlineStr">
      <is>
        <t>ք. Գյումրի, Մուշ-2 թաղամաս բ/շ 4-3բ   բնակելի շենքի կիսակառուցի ավարտման նախագծահետազոտական աշխատանքներ</t>
      </is>
    </nc>
    <ndxf>
      <font>
        <b/>
        <sz val="12"/>
        <name val="GHEA Grapalat"/>
        <scheme val="none"/>
      </font>
      <numFmt numFmtId="0" formatCode="General"/>
      <fill>
        <patternFill patternType="none">
          <bgColor indexed="65"/>
        </patternFill>
      </fill>
    </ndxf>
  </rcc>
  <rcc rId="1350" sId="1" odxf="1" dxf="1">
    <nc r="D222">
      <f>SUM(E222:H222)</f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51" sId="1" numFmtId="4">
    <nc r="G218">
      <v>10000</v>
    </nc>
  </rcc>
  <rcc rId="1352" sId="1">
    <oc r="G215">
      <f>G217</f>
    </oc>
    <nc r="G215">
      <f>SUM(G217:G222)</f>
    </nc>
  </rcc>
  <rcc rId="1353" sId="1">
    <oc r="H215">
      <f>H217</f>
    </oc>
    <nc r="H215">
      <f>SUM(H217:H222)</f>
    </nc>
  </rcc>
  <rcc rId="1354" sId="1">
    <oc r="E215">
      <f>E217</f>
    </oc>
    <nc r="E215">
      <f>SUM(E217:E222)</f>
    </nc>
  </rcc>
  <rcc rId="1355" sId="1">
    <oc r="F215">
      <f>F217</f>
    </oc>
    <nc r="F215">
      <f>SUM(F217:F222)</f>
    </nc>
  </rcc>
  <rcc rId="1356" sId="1" numFmtId="4">
    <nc r="G219">
      <v>20000</v>
    </nc>
  </rcc>
  <rcc rId="1357" sId="1" numFmtId="4">
    <nc r="G220">
      <v>12000</v>
    </nc>
  </rcc>
  <rcc rId="1358" sId="1" numFmtId="4">
    <nc r="G221">
      <v>15000</v>
    </nc>
  </rcc>
  <rcc rId="1359" sId="1" odxf="1" dxf="1" numFmtId="4">
    <nc r="G222">
      <v>15000</v>
    </nc>
    <ndxf>
      <font>
        <b/>
        <sz val="12"/>
        <name val="GHEA Grapalat"/>
        <scheme val="none"/>
      </font>
    </ndxf>
  </rcc>
  <rcc rId="1360" sId="1">
    <oc r="D215">
      <f>D217</f>
    </oc>
    <nc r="D215">
      <f>SUM(E215:H215)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1CA0EED-2C54-4470-BEA3-7FC59665EB35}" action="delete"/>
  <rdn rId="0" localSheetId="1" customView="1" name="Z_C1CA0EED_2C54_4470_BEA3_7FC59665EB35_.wvu.PrintArea" hidden="1" oldHidden="1">
    <formula>Sheet5!$A$1:$H$242</formula>
    <oldFormula>Sheet5!$A$1:$H$242</oldFormula>
  </rdn>
  <rdn rId="0" localSheetId="1" customView="1" name="Z_C1CA0EED_2C54_4470_BEA3_7FC59665EB35_.wvu.PrintTitles" hidden="1" oldHidden="1">
    <formula>Sheet5!$6:$7</formula>
    <oldFormula>Sheet5!$6:$7</oldFormula>
  </rdn>
  <rcv guid="{C1CA0EED-2C54-4470-BEA3-7FC59665EB35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" sId="1" numFmtId="4">
    <oc r="H174">
      <v>350000</v>
    </oc>
    <nc r="H174">
      <v>440000</v>
    </nc>
  </rcc>
  <rcc rId="1363" sId="1" numFmtId="4">
    <oc r="H175">
      <v>1951117.6</v>
    </oc>
    <nc r="H175">
      <v>1324914</v>
    </nc>
  </rcc>
  <rcv guid="{8A68503D-EAEE-49D7-B957-F867E305B493}" action="delete"/>
  <rdn rId="0" localSheetId="1" customView="1" name="Z_8A68503D_EAEE_49D7_B957_F867E305B493_.wvu.PrintArea" hidden="1" oldHidden="1">
    <formula>Sheet5!$A$1:$H$257</formula>
    <oldFormula>Sheet5!$A$1:$H$257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66" sId="1" ref="I1:I1048576" action="deleteCol">
    <undo index="0" exp="area" ref3D="1" dr="$A$5:$XFD$6" dn="Z_8A68503D_EAEE_49D7_B957_F867E305B493_.wvu.PrintTitles" sId="1"/>
    <undo index="0" exp="area" ref3D="1" dr="$A$5:$XFD$6" dn="Print_Titles" sId="1"/>
    <undo index="0" exp="area" ref3D="1" dr="$A$5:$XFD$6" dn="Z_C1CA0EED_2C54_4470_BEA3_7FC59665EB35_.wvu.PrintTitles" sId="1"/>
    <undo index="0" exp="area" ref3D="1" dr="$A$5:$XFD$6" dn="Z_C2B771FF_7EA5_48FE_AC7B_8F46ADB6509C_.wvu.PrintTitles" sId="1"/>
    <undo index="0" exp="area" ref3D="1" dr="$A$5:$XFD$6" dn="Z_E7299FF9_9BFD_4228_A75B_920C4DDCA7D1_.wvu.PrintTitles" sId="1"/>
    <rfmt sheetId="1" xfDxf="1" sqref="I1:I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I5" start="0" length="0">
      <dxf>
        <font>
          <sz val="12"/>
          <name val="GHEA Grapalat"/>
          <scheme val="none"/>
        </font>
        <alignment horizontal="center" readingOrder="0"/>
      </dxf>
    </rfmt>
    <rfmt sheetId="1" sqref="I6" start="0" length="0">
      <dxf>
        <font>
          <sz val="12"/>
          <name val="GHEA Grapalat"/>
          <scheme val="none"/>
        </font>
        <alignment horizontal="center" readingOrder="0"/>
      </dxf>
    </rfmt>
    <rfmt sheetId="1" sqref="I7" start="0" length="0">
      <dxf>
        <numFmt numFmtId="4" formatCode="#,##0.00"/>
        <alignment horizontal="center" readingOrder="0"/>
      </dxf>
    </rfmt>
    <rfmt sheetId="1" sqref="I9" start="0" length="0">
      <dxf>
        <alignment horizontal="center" readingOrder="0"/>
      </dxf>
    </rfmt>
    <rfmt sheetId="1" sqref="I10" start="0" length="0">
      <dxf>
        <alignment horizontal="center" readingOrder="0"/>
      </dxf>
    </rfmt>
    <rfmt sheetId="1" sqref="I11" start="0" length="0">
      <dxf>
        <font>
          <b/>
          <sz val="12"/>
          <name val="GHEA Grapalat"/>
          <scheme val="none"/>
        </font>
      </dxf>
    </rfmt>
    <rfmt sheetId="1" sqref="I13" start="0" length="0">
      <dxf>
        <alignment horizontal="center" readingOrder="0"/>
      </dxf>
    </rfmt>
    <rfmt sheetId="1" sqref="I14" start="0" length="0">
      <dxf>
        <alignment horizontal="center" readingOrder="0"/>
      </dxf>
    </rfmt>
    <rcc rId="0" sId="1" dxf="1">
      <nc r="I1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7" start="0" length="0">
      <dxf>
        <alignment horizontal="center" readingOrder="0"/>
      </dxf>
    </rfmt>
    <rfmt sheetId="1" sqref="I18" start="0" length="0">
      <dxf>
        <alignment horizontal="center" readingOrder="0"/>
      </dxf>
    </rfmt>
    <rcc rId="0" sId="1" dxf="1">
      <nc r="I19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20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21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22" t="inlineStr">
        <is>
          <t>+</t>
        </is>
      </nc>
      <ndxf>
        <font>
          <b/>
          <sz val="12"/>
          <name val="GHEA Grapalat"/>
          <scheme val="none"/>
        </font>
      </ndxf>
    </rcc>
    <rcc rId="0" sId="1" s="1" dxf="1">
      <nc r="I23" t="inlineStr">
        <is>
          <t>+</t>
        </is>
      </nc>
      <ndxf>
        <font>
          <b/>
          <sz val="12"/>
          <color auto="1"/>
          <name val="GHEA Grapalat"/>
          <scheme val="none"/>
        </font>
      </ndxf>
    </rcc>
    <rcc rId="0" sId="1" dxf="1">
      <nc r="I2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6" start="0" length="0">
      <dxf>
        <alignment horizontal="center" readingOrder="0"/>
      </dxf>
    </rfmt>
    <rfmt sheetId="1" sqref="I27" start="0" length="0">
      <dxf>
        <alignment horizontal="center" readingOrder="0"/>
      </dxf>
    </rfmt>
    <rcc rId="0" sId="1" dxf="1">
      <nc r="I28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30" start="0" length="0">
      <dxf>
        <alignment horizontal="center" readingOrder="0"/>
      </dxf>
    </rfmt>
    <rfmt sheetId="1" sqref="I31" start="0" length="0">
      <dxf>
        <alignment horizontal="center" readingOrder="0"/>
      </dxf>
    </rfmt>
    <rcc rId="0" sId="1" dxf="1">
      <nc r="I32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34" start="0" length="0">
      <dxf>
        <alignment horizontal="center" readingOrder="0"/>
      </dxf>
    </rfmt>
    <rfmt sheetId="1" sqref="I35" start="0" length="0">
      <dxf>
        <alignment horizontal="center" readingOrder="0"/>
      </dxf>
    </rfmt>
    <rcc rId="0" sId="1" dxf="1">
      <nc r="I36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37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38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3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41" start="0" length="0">
      <dxf>
        <alignment horizontal="center" readingOrder="0"/>
      </dxf>
    </rfmt>
    <rfmt sheetId="1" sqref="I42" start="0" length="0">
      <dxf>
        <alignment horizontal="center" readingOrder="0"/>
      </dxf>
    </rfmt>
    <rcc rId="0" sId="1" dxf="1">
      <nc r="I43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4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46" start="0" length="0">
      <dxf>
        <alignment horizontal="center" readingOrder="0"/>
      </dxf>
    </rfmt>
    <rfmt sheetId="1" sqref="I47" start="0" length="0">
      <dxf>
        <alignment horizontal="center" readingOrder="0"/>
      </dxf>
    </rfmt>
    <rfmt sheetId="1" sqref="I48" start="0" length="0">
      <dxf>
        <font>
          <b/>
          <sz val="12"/>
          <name val="GHEA Grapalat"/>
          <scheme val="none"/>
        </font>
      </dxf>
    </rfmt>
    <rfmt sheetId="1" sqref="I50" start="0" length="0">
      <dxf>
        <alignment horizontal="center" readingOrder="0"/>
      </dxf>
    </rfmt>
    <rfmt sheetId="1" sqref="I51" start="0" length="0">
      <dxf>
        <alignment horizontal="center" readingOrder="0"/>
      </dxf>
    </rfmt>
    <rcc rId="0" sId="1" dxf="1">
      <nc r="I52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5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54" start="0" length="0">
      <dxf>
        <font>
          <b/>
          <sz val="12"/>
          <name val="GHEA Grapalat"/>
          <scheme val="none"/>
        </font>
      </dxf>
    </rfmt>
    <rfmt sheetId="1" sqref="I55" start="0" length="0">
      <dxf>
        <font>
          <b/>
          <sz val="12"/>
          <name val="GHEA Grapalat"/>
          <scheme val="none"/>
        </font>
      </dxf>
    </rfmt>
    <rfmt sheetId="1" sqref="I56" start="0" length="0">
      <dxf>
        <font>
          <b/>
          <sz val="12"/>
          <name val="GHEA Grapalat"/>
          <scheme val="none"/>
        </font>
      </dxf>
    </rfmt>
    <rfmt sheetId="1" sqref="I58" start="0" length="0">
      <dxf>
        <alignment horizontal="center" readingOrder="0"/>
      </dxf>
    </rfmt>
    <rfmt sheetId="1" sqref="I59" start="0" length="0">
      <dxf>
        <alignment horizontal="center" readingOrder="0"/>
      </dxf>
    </rfmt>
    <rfmt sheetId="1" sqref="I60" start="0" length="0">
      <dxf>
        <font>
          <b/>
          <sz val="12"/>
          <name val="GHEA Grapalat"/>
          <scheme val="none"/>
        </font>
      </dxf>
    </rfmt>
    <rfmt sheetId="1" sqref="I61" start="0" length="0">
      <dxf>
        <font>
          <b/>
          <sz val="12"/>
          <name val="GHEA Grapalat"/>
          <scheme val="none"/>
        </font>
      </dxf>
    </rfmt>
    <rcc rId="0" sId="1" dxf="1">
      <nc r="I62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64" start="0" length="0">
      <dxf>
        <alignment horizontal="center" readingOrder="0"/>
      </dxf>
    </rfmt>
    <rfmt sheetId="1" sqref="I97" start="0" length="0">
      <dxf>
        <alignment horizontal="center" readingOrder="0"/>
      </dxf>
    </rfmt>
    <rfmt sheetId="1" sqref="I98" start="0" length="0">
      <dxf>
        <alignment horizontal="center" readingOrder="0"/>
      </dxf>
    </rfmt>
    <rfmt sheetId="1" sqref="I99" start="0" length="0">
      <dxf>
        <font>
          <b/>
          <sz val="12"/>
          <name val="GHEA Grapalat"/>
          <scheme val="none"/>
        </font>
      </dxf>
    </rfmt>
    <rfmt sheetId="1" sqref="I100" start="0" length="0">
      <dxf>
        <font>
          <b/>
          <sz val="12"/>
          <name val="GHEA Grapalat"/>
          <scheme val="none"/>
        </font>
      </dxf>
    </rfmt>
    <rfmt sheetId="1" sqref="I101" start="0" length="0">
      <dxf>
        <font>
          <b/>
          <sz val="12"/>
          <name val="GHEA Grapalat"/>
          <scheme val="none"/>
        </font>
      </dxf>
    </rfmt>
    <rfmt sheetId="1" sqref="I103" start="0" length="0">
      <dxf>
        <alignment horizontal="center" readingOrder="0"/>
      </dxf>
    </rfmt>
    <rfmt sheetId="1" sqref="I104" start="0" length="0">
      <dxf>
        <alignment horizontal="center" readingOrder="0"/>
      </dxf>
    </rfmt>
    <rfmt sheetId="1" sqref="I105" start="0" length="0">
      <dxf>
        <font>
          <b/>
          <sz val="12"/>
          <name val="GHEA Grapalat"/>
          <scheme val="none"/>
        </font>
      </dxf>
    </rfmt>
    <rfmt sheetId="1" sqref="I106" start="0" length="0">
      <dxf>
        <font>
          <b/>
          <sz val="12"/>
          <name val="GHEA Grapalat"/>
          <scheme val="none"/>
        </font>
      </dxf>
    </rfmt>
    <rcc rId="0" sId="1" dxf="1">
      <nc r="I107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108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10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11" start="0" length="0">
      <dxf>
        <alignment horizontal="center" readingOrder="0"/>
      </dxf>
    </rfmt>
    <rfmt sheetId="1" sqref="I112" start="0" length="0">
      <dxf>
        <alignment horizontal="center" readingOrder="0"/>
      </dxf>
    </rfmt>
    <rcc rId="0" sId="1" dxf="1">
      <nc r="I11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16" start="0" length="0">
      <dxf>
        <alignment horizontal="center" readingOrder="0"/>
      </dxf>
    </rfmt>
    <rfmt sheetId="1" sqref="I117" start="0" length="0">
      <dxf>
        <alignment horizontal="center" readingOrder="0"/>
      </dxf>
    </rfmt>
    <rfmt sheetId="1" sqref="I118" start="0" length="0">
      <dxf>
        <font>
          <b/>
          <sz val="12"/>
          <name val="GHEA Grapalat"/>
          <scheme val="none"/>
        </font>
      </dxf>
    </rfmt>
    <rfmt sheetId="1" sqref="I119" start="0" length="0">
      <dxf>
        <font>
          <b/>
          <sz val="12"/>
          <name val="GHEA Grapalat"/>
          <scheme val="none"/>
        </font>
      </dxf>
    </rfmt>
    <rfmt sheetId="1" sqref="I120" start="0" length="0">
      <dxf>
        <alignment horizontal="center" readingOrder="0"/>
      </dxf>
    </rfmt>
    <rfmt sheetId="1" sqref="I121" start="0" length="0">
      <dxf>
        <alignment horizontal="center" readingOrder="0"/>
      </dxf>
    </rfmt>
    <rfmt sheetId="1" sqref="I122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3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4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5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6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7" start="0" length="0">
      <dxf>
        <font>
          <sz val="10"/>
          <color auto="1"/>
          <name val="Arial Armenian"/>
          <scheme val="none"/>
        </font>
        <alignment vertical="bottom" wrapText="0" readingOrder="0"/>
      </dxf>
    </rfmt>
    <rfmt sheetId="1" sqref="I128" start="0" length="0">
      <dxf>
        <font>
          <b/>
          <sz val="11"/>
          <name val="Calibri"/>
          <scheme val="minor"/>
        </font>
        <alignment vertical="bottom" wrapText="0" readingOrder="0"/>
      </dxf>
    </rfmt>
    <rcc rId="0" sId="1" dxf="1">
      <nc r="I14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47" start="0" length="0">
      <dxf>
        <alignment horizontal="center" readingOrder="0"/>
      </dxf>
    </rfmt>
    <rfmt sheetId="1" sqref="I148" start="0" length="0">
      <dxf>
        <alignment horizontal="center" readingOrder="0"/>
      </dxf>
    </rfmt>
    <rcc rId="0" sId="1" dxf="1">
      <nc r="I14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51" start="0" length="0">
      <dxf>
        <alignment horizontal="center" readingOrder="0"/>
      </dxf>
    </rfmt>
    <rfmt sheetId="1" sqref="I152" start="0" length="0">
      <dxf>
        <alignment horizontal="center" readingOrder="0"/>
      </dxf>
    </rfmt>
    <rcc rId="0" sId="1" dxf="1">
      <nc r="I15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55" start="0" length="0">
      <dxf>
        <alignment horizontal="center" readingOrder="0"/>
      </dxf>
    </rfmt>
    <rfmt sheetId="1" sqref="I156" start="0" length="0">
      <dxf>
        <alignment horizontal="center" readingOrder="0"/>
      </dxf>
    </rfmt>
    <rcc rId="0" sId="1" dxf="1">
      <nc r="I157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59" start="0" length="0">
      <dxf>
        <alignment horizontal="center" readingOrder="0"/>
      </dxf>
    </rfmt>
    <rfmt sheetId="1" sqref="I160" start="0" length="0">
      <dxf>
        <alignment horizontal="center" readingOrder="0"/>
      </dxf>
    </rfmt>
    <rcc rId="0" sId="1" dxf="1">
      <nc r="I161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62" start="0" length="0">
      <dxf>
        <alignment horizontal="center" readingOrder="0"/>
      </dxf>
    </rfmt>
    <rfmt sheetId="1" sqref="I163" start="0" length="0">
      <dxf>
        <alignment horizontal="center" readingOrder="0"/>
      </dxf>
    </rfmt>
    <rcc rId="0" sId="1" dxf="1">
      <nc r="I16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65" start="0" length="0">
      <dxf>
        <font>
          <b/>
          <sz val="12"/>
          <name val="GHEA Grapalat"/>
          <scheme val="none"/>
        </font>
      </dxf>
    </rfmt>
    <rfmt sheetId="1" sqref="I166" start="0" length="0">
      <dxf>
        <font>
          <b/>
          <sz val="12"/>
          <name val="GHEA Grapalat"/>
          <scheme val="none"/>
        </font>
      </dxf>
    </rfmt>
    <rfmt sheetId="1" sqref="I167" start="0" length="0">
      <dxf>
        <font>
          <b/>
          <sz val="12"/>
          <name val="GHEA Grapalat"/>
          <scheme val="none"/>
        </font>
      </dxf>
    </rfmt>
    <rfmt sheetId="1" sqref="I168" start="0" length="0">
      <dxf>
        <font>
          <b/>
          <sz val="12"/>
          <name val="GHEA Grapalat"/>
          <scheme val="none"/>
        </font>
      </dxf>
    </rfmt>
    <rfmt sheetId="1" sqref="I169" start="0" length="0">
      <dxf>
        <font>
          <b/>
          <sz val="12"/>
          <name val="GHEA Grapalat"/>
          <scheme val="none"/>
        </font>
      </dxf>
    </rfmt>
    <rfmt sheetId="1" sqref="I170" start="0" length="0">
      <dxf>
        <font>
          <b/>
          <sz val="12"/>
          <name val="GHEA Grapalat"/>
          <scheme val="none"/>
        </font>
      </dxf>
    </rfmt>
    <rfmt sheetId="1" sqref="I172" start="0" length="0">
      <dxf>
        <alignment horizontal="center" readingOrder="0"/>
      </dxf>
    </rfmt>
    <rfmt sheetId="1" sqref="I173" start="0" length="0">
      <dxf>
        <alignment horizontal="center" readingOrder="0"/>
      </dxf>
    </rfmt>
    <rcc rId="0" sId="1" dxf="1">
      <nc r="I174" t="inlineStr">
        <is>
          <t>+</t>
        </is>
      </nc>
      <ndxf>
        <font>
          <b/>
          <sz val="12"/>
          <name val="GHEA Grapalat"/>
          <scheme val="none"/>
        </font>
      </ndxf>
    </rcc>
    <rcc rId="0" sId="1" dxf="1">
      <nc r="I17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176" start="0" length="0">
      <dxf>
        <font>
          <b/>
          <sz val="12"/>
          <name val="GHEA Grapalat"/>
          <scheme val="none"/>
        </font>
      </dxf>
    </rfmt>
    <rfmt sheetId="1" sqref="I193" start="0" length="0">
      <dxf>
        <font>
          <b/>
          <sz val="12"/>
          <name val="GHEA Grapalat"/>
          <scheme val="none"/>
        </font>
      </dxf>
    </rfmt>
    <rfmt sheetId="1" sqref="I194" start="0" length="0">
      <dxf>
        <font>
          <b/>
          <sz val="12"/>
          <name val="GHEA Grapalat"/>
          <scheme val="none"/>
        </font>
      </dxf>
    </rfmt>
    <rfmt sheetId="1" sqref="I195" start="0" length="0">
      <dxf>
        <font>
          <b/>
          <sz val="12"/>
          <name val="GHEA Grapalat"/>
          <scheme val="none"/>
        </font>
      </dxf>
    </rfmt>
    <rfmt sheetId="1" sqref="I196" start="0" length="0">
      <dxf>
        <font>
          <b/>
          <sz val="12"/>
          <name val="GHEA Grapalat"/>
          <scheme val="none"/>
        </font>
      </dxf>
    </rfmt>
    <rfmt sheetId="1" sqref="I198" start="0" length="0">
      <dxf>
        <alignment horizontal="center" readingOrder="0"/>
      </dxf>
    </rfmt>
    <rfmt sheetId="1" sqref="I199" start="0" length="0">
      <dxf>
        <alignment horizontal="center" readingOrder="0"/>
      </dxf>
    </rfmt>
    <rcc rId="0" sId="1" dxf="1">
      <nc r="I200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02" start="0" length="0">
      <dxf>
        <alignment horizontal="center" readingOrder="0"/>
      </dxf>
    </rfmt>
    <rfmt sheetId="1" sqref="I203" start="0" length="0">
      <dxf>
        <alignment horizontal="center" readingOrder="0"/>
      </dxf>
    </rfmt>
    <rcc rId="0" sId="1" dxf="1">
      <nc r="I20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06" start="0" length="0">
      <dxf>
        <alignment horizontal="center" readingOrder="0"/>
      </dxf>
    </rfmt>
    <rfmt sheetId="1" sqref="I207" start="0" length="0">
      <dxf>
        <alignment horizontal="center" readingOrder="0"/>
      </dxf>
    </rfmt>
    <rcc rId="0" sId="1" dxf="1">
      <nc r="I208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10" start="0" length="0">
      <dxf>
        <alignment horizontal="center" readingOrder="0"/>
      </dxf>
    </rfmt>
    <rfmt sheetId="1" sqref="I211" start="0" length="0">
      <dxf>
        <alignment horizontal="center" readingOrder="0"/>
      </dxf>
    </rfmt>
    <rfmt sheetId="1" sqref="I212" start="0" length="0">
      <dxf>
        <font>
          <b/>
          <sz val="12"/>
          <name val="GHEA Grapalat"/>
          <scheme val="none"/>
        </font>
      </dxf>
    </rfmt>
    <rfmt sheetId="1" sqref="I213" start="0" length="0">
      <dxf>
        <font>
          <b/>
          <sz val="12"/>
          <name val="GHEA Grapalat"/>
          <scheme val="none"/>
        </font>
      </dxf>
    </rfmt>
    <rcc rId="0" sId="1" dxf="1">
      <nc r="I214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15" start="0" length="0">
      <dxf>
        <font>
          <b/>
          <sz val="12"/>
          <name val="GHEA Grapalat"/>
          <scheme val="none"/>
        </font>
      </dxf>
    </rfmt>
    <rfmt sheetId="1" sqref="I216" start="0" length="0">
      <dxf>
        <font>
          <b/>
          <sz val="12"/>
          <name val="GHEA Grapalat"/>
          <scheme val="none"/>
        </font>
      </dxf>
    </rfmt>
    <rfmt sheetId="1" sqref="I217" start="0" length="0">
      <dxf>
        <font>
          <b/>
          <sz val="12"/>
          <name val="GHEA Grapalat"/>
          <scheme val="none"/>
        </font>
      </dxf>
    </rfmt>
    <rfmt sheetId="1" sqref="I218" start="0" length="0">
      <dxf>
        <font>
          <b/>
          <sz val="12"/>
          <name val="GHEA Grapalat"/>
          <scheme val="none"/>
        </font>
      </dxf>
    </rfmt>
    <rfmt sheetId="1" sqref="I219" start="0" length="0">
      <dxf>
        <font>
          <b/>
          <sz val="12"/>
          <name val="GHEA Grapalat"/>
          <scheme val="none"/>
        </font>
      </dxf>
    </rfmt>
    <rfmt sheetId="1" sqref="I220" start="0" length="0">
      <dxf>
        <font>
          <b/>
          <sz val="12"/>
          <name val="GHEA Grapalat"/>
          <scheme val="none"/>
        </font>
      </dxf>
    </rfmt>
    <rfmt sheetId="1" sqref="I221" start="0" length="0">
      <dxf>
        <font>
          <b/>
          <sz val="12"/>
          <name val="GHEA Grapalat"/>
          <scheme val="none"/>
        </font>
      </dxf>
    </rfmt>
    <rfmt sheetId="1" sqref="I223" start="0" length="0">
      <dxf>
        <alignment horizontal="center" readingOrder="0"/>
      </dxf>
    </rfmt>
    <rfmt sheetId="1" sqref="I224" start="0" length="0">
      <dxf>
        <alignment horizontal="center" readingOrder="0"/>
      </dxf>
    </rfmt>
    <rcc rId="0" sId="1" dxf="1">
      <nc r="I22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27" start="0" length="0">
      <dxf>
        <alignment horizontal="center" readingOrder="0"/>
      </dxf>
    </rfmt>
    <rfmt sheetId="1" sqref="I228" start="0" length="0">
      <dxf>
        <alignment horizontal="center" readingOrder="0"/>
      </dxf>
    </rfmt>
    <rcc rId="0" sId="1" dxf="1">
      <nc r="I22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31" start="0" length="0">
      <dxf>
        <alignment horizontal="center" readingOrder="0"/>
      </dxf>
    </rfmt>
    <rfmt sheetId="1" sqref="I232" start="0" length="0">
      <dxf>
        <alignment horizontal="center" readingOrder="0"/>
      </dxf>
    </rfmt>
    <rcc rId="0" sId="1" dxf="1">
      <nc r="I23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35" start="0" length="0">
      <dxf>
        <alignment horizontal="center" readingOrder="0"/>
      </dxf>
    </rfmt>
    <rfmt sheetId="1" sqref="I236" start="0" length="0">
      <dxf>
        <alignment horizontal="center" readingOrder="0"/>
      </dxf>
    </rfmt>
    <rcc rId="0" sId="1" dxf="1">
      <nc r="I237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39" start="0" length="0">
      <dxf>
        <alignment horizontal="center" readingOrder="0"/>
      </dxf>
    </rfmt>
    <rfmt sheetId="1" sqref="I240" start="0" length="0">
      <dxf>
        <alignment horizontal="center" readingOrder="0"/>
      </dxf>
    </rfmt>
    <rcc rId="0" sId="1" dxf="1">
      <nc r="I241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43" start="0" length="0">
      <dxf>
        <alignment horizontal="center" readingOrder="0"/>
      </dxf>
    </rfmt>
    <rfmt sheetId="1" sqref="I244" start="0" length="0">
      <dxf>
        <alignment horizontal="center" readingOrder="0"/>
      </dxf>
    </rfmt>
    <rcc rId="0" sId="1" dxf="1">
      <nc r="I245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47" start="0" length="0">
      <dxf>
        <alignment horizontal="center" readingOrder="0"/>
      </dxf>
    </rfmt>
    <rfmt sheetId="1" sqref="I248" start="0" length="0">
      <dxf>
        <alignment horizontal="center" readingOrder="0"/>
      </dxf>
    </rfmt>
    <rcc rId="0" sId="1" dxf="1">
      <nc r="I249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51" start="0" length="0">
      <dxf>
        <alignment horizontal="center" readingOrder="0"/>
      </dxf>
    </rfmt>
    <rfmt sheetId="1" sqref="I252" start="0" length="0">
      <dxf>
        <alignment horizontal="center" readingOrder="0"/>
      </dxf>
    </rfmt>
    <rcc rId="0" sId="1" dxf="1">
      <nc r="I253" t="inlineStr">
        <is>
          <t>+</t>
        </is>
      </nc>
      <ndxf>
        <font>
          <b/>
          <sz val="12"/>
          <name val="GHEA Grapalat"/>
          <scheme val="none"/>
        </font>
      </ndxf>
    </rcc>
    <rfmt sheetId="1" sqref="I255" start="0" length="0">
      <dxf>
        <alignment horizontal="center" readingOrder="0"/>
      </dxf>
    </rfmt>
    <rfmt sheetId="1" sqref="I256" start="0" length="0">
      <dxf>
        <alignment horizontal="center" readingOrder="0"/>
      </dxf>
    </rfmt>
    <rcc rId="0" sId="1" dxf="1">
      <nc r="I257" t="inlineStr">
        <is>
          <t>+</t>
        </is>
      </nc>
      <ndxf>
        <font>
          <b/>
          <sz val="12"/>
          <name val="GHEA Grapalat"/>
          <scheme val="none"/>
        </font>
      </ndxf>
    </rcc>
  </rrc>
  <rfmt sheetId="1" sqref="A64:XFD67">
    <dxf>
      <fill>
        <patternFill>
          <bgColor theme="0"/>
        </patternFill>
      </fill>
    </dxf>
  </rfmt>
  <rfmt sheetId="1" sqref="A64:XFD67" start="0" length="2147483647">
    <dxf>
      <font>
        <color auto="1"/>
      </font>
    </dxf>
  </rfmt>
  <rfmt sheetId="1" sqref="A118:B118" start="0" length="2147483647">
    <dxf>
      <font>
        <color auto="1"/>
      </font>
    </dxf>
  </rfmt>
  <rfmt sheetId="1" sqref="A118:B118">
    <dxf>
      <fill>
        <patternFill>
          <bgColor theme="0"/>
        </patternFill>
      </fill>
    </dxf>
  </rfmt>
  <rrc rId="1367" sId="1" ref="A25:XFD25" action="deleteRow">
    <undo index="0" exp="area" dr="H19:H25" r="H17" sId="1"/>
    <undo index="0" exp="area" dr="G19:G25" r="G17" sId="1"/>
    <undo index="0" exp="area" dr="F19:F25" r="F17" sId="1"/>
    <undo index="0" exp="area" dr="E19:E25" r="E17" sId="1"/>
    <undo index="0" exp="area" dr="D19:D25" r="D17" sId="1"/>
    <rfmt sheetId="1" xfDxf="1" sqref="A25:XFD25" start="0" length="0">
      <dxf>
        <font>
          <sz val="12"/>
          <name val="GHEA Grapalat"/>
          <scheme val="none"/>
        </font>
        <alignment vertical="center" wrapText="1" readingOrder="0"/>
      </dxf>
    </rfmt>
    <rcc rId="0" sId="1" dxf="1">
      <nc r="A25">
        <v>1218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31001</v>
      </nc>
      <ndxf>
        <font>
          <b/>
          <sz val="12"/>
          <name val="GHEA Grapalat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Չբաշխված կապիտալ ծախսեր</t>
        </is>
      </nc>
      <ndxf>
        <font>
          <b/>
          <sz val="12"/>
          <name val="GHEA Grapalat"/>
          <scheme val="none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>
        <f>SUM(E25:H25)</f>
      </nc>
      <ndxf>
        <font>
          <b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25">
        <v>33883327.619687803</v>
      </nc>
      <ndxf>
        <font>
          <b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8" sId="1">
    <oc r="H171">
      <f>H173+H174+H175+H180</f>
    </oc>
    <nc r="H171">
      <f>H173+H174+H175+H180</f>
    </nc>
  </rcc>
  <rfmt sheetId="1" sqref="J7" start="0" length="0">
    <dxf>
      <font>
        <b/>
        <sz val="12"/>
        <name val="GHEA Grapalat"/>
        <scheme val="none"/>
      </font>
      <numFmt numFmtId="165" formatCode="#,##0.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369" sId="1" numFmtId="4">
    <nc r="J7">
      <v>7275046.4999999991</v>
    </nc>
  </rcc>
  <rfmt sheetId="1" sqref="A115:XFD117" start="0" length="2147483647">
    <dxf>
      <font>
        <color rgb="FFC00000"/>
      </font>
    </dxf>
  </rfmt>
  <rcc rId="1370" sId="1">
    <nc r="I117" t="inlineStr">
      <is>
        <t>հանել</t>
      </is>
    </nc>
  </rcc>
  <rrc rId="1371" sId="1" ref="J1:J1048576" action="deleteCol">
    <undo index="0" exp="area" ref3D="1" dr="$A$5:$XFD$6" dn="Z_C1CA0EED_2C54_4470_BEA3_7FC59665EB35_.wvu.PrintTitles" sId="1"/>
    <undo index="0" exp="area" ref3D="1" dr="$A$5:$XFD$6" dn="Print_Titles" sId="1"/>
    <undo index="0" exp="area" ref3D="1" dr="$A$5:$XFD$6" dn="Z_8A68503D_EAEE_49D7_B957_F867E305B493_.wvu.PrintTitles" sId="1"/>
    <undo index="0" exp="area" ref3D="1" dr="$A$5:$XFD$6" dn="Z_E7299FF9_9BFD_4228_A75B_920C4DDCA7D1_.wvu.PrintTitles" sId="1"/>
    <undo index="0" exp="area" ref3D="1" dr="$A$5:$XFD$6" dn="Z_C2B771FF_7EA5_48FE_AC7B_8F46ADB6509C_.wvu.PrintTitles" sId="1"/>
    <rfmt sheetId="1" xfDxf="1" sqref="J1:J1048576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J5" start="0" length="0">
      <dxf>
        <font>
          <sz val="12"/>
          <name val="GHEA Grapalat"/>
          <scheme val="none"/>
        </font>
        <alignment horizontal="center" readingOrder="0"/>
      </dxf>
    </rfmt>
    <rfmt sheetId="1" sqref="J6" start="0" length="0">
      <dxf>
        <font>
          <sz val="12"/>
          <name val="GHEA Grapalat"/>
          <scheme val="none"/>
        </font>
        <alignment horizontal="center" readingOrder="0"/>
      </dxf>
    </rfmt>
    <rcc rId="0" sId="1" dxf="1" numFmtId="4">
      <nc r="J7">
        <v>7275046.4999999991</v>
      </nc>
      <ndxf>
        <font>
          <b/>
          <sz val="12"/>
          <name val="GHEA Grapalat"/>
          <scheme val="none"/>
        </font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9" start="0" length="0">
      <dxf>
        <alignment horizontal="center" readingOrder="0"/>
      </dxf>
    </rfmt>
    <rfmt sheetId="1" sqref="J10" start="0" length="0">
      <dxf>
        <alignment horizontal="center" readingOrder="0"/>
      </dxf>
    </rfmt>
    <rfmt sheetId="1" sqref="J11" start="0" length="0">
      <dxf>
        <font>
          <b/>
          <sz val="12"/>
          <name val="GHEA Grapalat"/>
          <scheme val="none"/>
        </font>
      </dxf>
    </rfmt>
    <rfmt sheetId="1" sqref="J13" start="0" length="0">
      <dxf>
        <alignment horizontal="center" readingOrder="0"/>
      </dxf>
    </rfmt>
    <rfmt sheetId="1" sqref="J14" start="0" length="0">
      <dxf>
        <alignment horizontal="center" readingOrder="0"/>
      </dxf>
    </rfmt>
    <rfmt sheetId="1" sqref="J15" start="0" length="0">
      <dxf>
        <font>
          <b/>
          <sz val="12"/>
          <name val="GHEA Grapalat"/>
          <scheme val="none"/>
        </font>
      </dxf>
    </rfmt>
  </rrc>
  <rrc rId="1372" sId="1" ref="A115:XFD115" action="deleteRow">
    <undo index="29" exp="ref" v="1" dr="H115" r="H7" sId="1"/>
    <undo index="29" exp="ref" v="1" dr="G115" r="G7" sId="1"/>
    <undo index="29" exp="ref" v="1" dr="F115" r="F7" sId="1"/>
    <undo index="29" exp="ref" v="1" dr="E115" r="E7" sId="1"/>
    <undo index="29" exp="ref" v="1" dr="D115" r="D7" sId="1"/>
    <rfmt sheetId="1" xfDxf="1" sqref="A115:XFD115" start="0" length="0">
      <dxf>
        <font>
          <sz val="12"/>
          <color rgb="FFC00000"/>
          <name val="GHEA Grapalat"/>
          <scheme val="none"/>
        </font>
        <alignment horizontal="center" vertical="center" wrapText="1" readingOrder="0"/>
      </dxf>
    </rfmt>
    <rfmt sheetId="1" sqref="A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font>
          <b/>
          <u/>
          <sz val="12"/>
          <color rgb="FFC00000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15" t="inlineStr">
        <is>
          <t xml:space="preserve">ՀՀ ՏՐԱՆՍՊՈՐՏԻ ԿԱՊԻ ԵՎ ՏԵՂԵԿԱՏՎԱԿԱՆ ՏԵԽՆՈԼՈԳԻԱՆԵՐԻ ՆԱԽԱՐԱՐՈՒԹՅՈՒՆ </t>
        </is>
      </nc>
      <ndxf>
        <font>
          <b/>
          <u/>
          <sz val="12"/>
          <color rgb="FFC00000"/>
          <name val="GHEA Grapalat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>
        <f>D117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5">
        <f>E117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5">
        <f>F117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5">
        <f>G117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15">
        <f>H117</f>
      </nc>
      <ndxf>
        <font>
          <b/>
          <sz val="12"/>
          <color rgb="FFC00000"/>
          <name val="GHEA Grapalat"/>
          <scheme val="none"/>
        </font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373" sId="1" ref="A115:XFD115" action="deleteRow">
    <rfmt sheetId="1" xfDxf="1" sqref="A115:XFD115" start="0" length="0">
      <dxf>
        <font>
          <sz val="12"/>
          <color rgb="FFC00000"/>
          <name val="GHEA Grapalat"/>
          <scheme val="none"/>
        </font>
        <alignment horizontal="center" vertical="center" wrapText="1" readingOrder="0"/>
      </dxf>
    </rfmt>
    <rfmt sheetId="1" sqref="A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15" t="inlineStr">
        <is>
          <t>այդ թվում`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5" start="0" length="0">
      <dxf>
        <numFmt numFmtId="165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4" sId="1" ref="A115:XFD115" action="deleteRow">
    <rfmt sheetId="1" xfDxf="1" sqref="A115:XFD115" start="0" length="0">
      <dxf>
        <font>
          <b/>
          <sz val="12"/>
          <color rgb="FFC00000"/>
          <name val="GHEA Grapalat"/>
          <scheme val="none"/>
        </font>
        <alignment vertical="center" wrapText="1" readingOrder="0"/>
      </dxf>
    </rfmt>
    <rcc rId="0" sId="1" dxf="1">
      <nc r="A115">
        <v>1100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>
        <v>31001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5" t="inlineStr">
        <is>
          <t>Տրանսպորտի, կապի և տեղեկատվական տեխնոլոգիաների նախարարության տեխնիկական հագեցվածության բարելավում</t>
        </is>
      </nc>
      <n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5">
        <f>SUM(E115:H115)</f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5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H115">
        <v>48926.5</v>
      </nc>
      <n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I115" t="inlineStr">
        <is>
          <t>հանել</t>
        </is>
      </nc>
    </rcc>
  </rrc>
  <rrc rId="1375" sId="1" ref="A114:XFD114" action="deleteRow">
    <rfmt sheetId="1" xfDxf="1" sqref="A114:XFD114" start="0" length="0">
      <dxf>
        <font>
          <sz val="12"/>
          <name val="GHEA Grapalat"/>
          <scheme val="none"/>
        </font>
        <alignment vertical="center" wrapText="1" readingOrder="0"/>
      </dxf>
    </rfmt>
    <rfmt sheetId="1" sqref="A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6" sId="1" ref="A114:XFD114" action="deleteRow">
    <rfmt sheetId="1" xfDxf="1" sqref="A114:XFD114" start="0" length="0">
      <dxf>
        <font>
          <b/>
          <sz val="12"/>
          <name val="GHEA Grapalat"/>
          <scheme val="none"/>
        </font>
        <alignment vertical="center" wrapText="1" readingOrder="0"/>
      </dxf>
    </rfmt>
    <rfmt sheetId="1" sqref="A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4" start="0" length="0">
      <dxf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4" start="0" length="0">
      <dxf>
        <numFmt numFmtId="165" formatCode="#,##0.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77" sId="1">
    <oc r="D7">
      <f>D9+D13+D17+D25+D29+D33+D40+D45+D49+D57+D63+D87+D96+D102+D110+#REF!+D114+D129+D133+D137+D141+D145+D149+D153+D156+D166+D180+D185+D192+D196+D200+D204+D217+D221+D225+D229+D233+D237+D241+D245+D249</f>
    </oc>
    <nc r="D7">
      <f>D9+D13+D17+D25+D29+D33+D40+D45+D49+D57+D63+D87+D96+D102+D110+D114+D129+D133+D137+D141+D145+D149+D153+D156+D166+D180+D185+D192+D196+D200+D204+D217+D221+D225+D229+D233+D237+D241+D245+D249</f>
    </nc>
  </rcc>
  <rcc rId="1378" sId="1">
    <oc r="E7">
      <f>E9+E13+E17+E25+E29+E33+E40+E45+E49+E57+E63+E87+E96+E102+E110+E119+E134+E138+E142+E146+E150+E154+E158+E161+E171+E185+E190+E197+E201+E205+E209+E222+E226+E230+E234+E238+E242+E246+E250+E254</f>
    </oc>
    <nc r="E7">
      <f>E9+E13+E17+E25+E29+E33+E40+E45+E49+E57+E63+E87+E96+E102+E110+E114+E129+E133+E137+E141+E145+E149+E153+E156+E166+E180+E185+E192+E196+E200+E204+E217+E221+E225+E229+E233+E237+E241+E245+E249</f>
    </nc>
  </rcc>
  <rcc rId="1379" sId="1">
    <oc r="F7">
      <f>F9+F13+F17+F25+F29+F33+F40+F45+F49+F57+F63+F87+F96+F102+F110+F119+F134+F138+F142+F146+F150+F154+F158+F161+F171+F185+F190+F197+F201+F205+F209+F222+F226+F230+F234+F238+F242+F246+F250+F254</f>
    </oc>
    <nc r="F7">
      <f>F9+F13+F17+F25+F29+F33+F40+F45+F49+F57+F63+F87+F96+F102+F110+F114+F129+F133+F137+F141+F145+F149+F153+F156+F166+F180+F185+F192+F196+F200+F204+F217+F221+F225+F229+F233+F237+F241+F245+F249</f>
    </nc>
  </rcc>
  <rcc rId="1380" sId="1">
    <oc r="G7">
      <f>G9+G13+G17+G25+G29+G33+G40+G45+G49+G57+G63+G87+G96+G102+G110+G119+G134+G138+G142+G146+G150+G154+G158+G161+G171+G185+G190+G197+G201+G205+G209+G222+G226+G230+G234+G238+G242+G246+G250+G254</f>
    </oc>
    <nc r="G7">
      <f>G9+G13+G17+G25+G29+G33+G40+G45+G49+G57+G63+G87+G96+G102+G110+G114+G129+G133+G137+G141+G145+G149+G153+G156+G166+G180+G185+G192+G196+G200+G204+G217+G221+G225+G229+G233+G237+G241+G245+G249</f>
    </nc>
  </rcc>
  <rcc rId="1381" sId="1">
    <oc r="H7">
      <f>H9+H13+H17+H25+H29+H33+H40+H45+H49+H57+H63+H87+H96+H102+H110+H119+H134+H138+H142+H146+H150+H154+H158+H161+H171+H185+H190+H197+H201+H205+H209+H222+H226+H230+H234+H238+H242+H246+H250+H254</f>
    </oc>
    <nc r="H7">
      <f>H9+H13+H17+H25+H29+H33+H40+H45+H49+H57+H63+H87+H96+H102+H110+H114+H129+H133+H137+H141+H145+H149+H153+H156+H166+H180+H185+H192+H196+H200+H204+H217+H221+H225+H229+H233+H237+H241+H245+H249</f>
    </nc>
  </rcc>
  <rcv guid="{8A68503D-EAEE-49D7-B957-F867E305B493}" action="delete"/>
  <rdn rId="0" localSheetId="1" customView="1" name="Z_8A68503D_EAEE_49D7_B957_F867E305B493_.wvu.PrintArea" hidden="1" oldHidden="1">
    <formula>Sheet5!$A$1:$H$251</formula>
    <oldFormula>Sheet5!$A$1:$H$251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84" sId="1" ref="A102:XFD102" action="insertRow"/>
  <rrc rId="1385" sId="1" ref="A102:XFD102" action="insertRow"/>
  <rrc rId="1386" sId="1" ref="A102:XFD102" action="insertRow"/>
  <rrc rId="1387" sId="1" ref="A102:XFD102" action="insertRow"/>
  <rfmt sheetId="1" sqref="B101" start="0" length="0">
    <dxf>
      <font>
        <b/>
        <u/>
        <sz val="12"/>
        <color theme="1"/>
        <name val="GHEA Grapalat"/>
        <scheme val="none"/>
      </font>
    </dxf>
  </rfmt>
  <rcc rId="1388" sId="1" odxf="1" dxf="1">
    <nc r="C101" t="inlineStr">
      <is>
        <t>ՀՀ ԱՇԽԱՏԱՆՔԻ ԵՎ ՍՈՑԻԱԼԱԿԱՆ ՀԱՐՑԵՐԻ ՆԱԽԱՐԱՐՈՒԹՅՈՒՆ</t>
      </is>
    </nc>
    <odxf>
      <font>
        <b val="0"/>
        <u val="none"/>
        <sz val="12"/>
        <name val="GHEA Grapalat"/>
        <scheme val="none"/>
      </font>
      <alignment horizontal="left" readingOrder="0"/>
    </odxf>
    <ndxf>
      <font>
        <b/>
        <u/>
        <sz val="12"/>
        <color theme="1"/>
        <name val="GHEA Grapalat"/>
        <scheme val="none"/>
      </font>
      <alignment horizontal="center" readingOrder="0"/>
    </ndxf>
  </rcc>
  <rcc rId="1389" sId="1" odxf="1" dxf="1">
    <nc r="D101">
      <f>D103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0" sId="1" odxf="1" dxf="1">
    <nc r="E101">
      <f>E103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1" sId="1" odxf="1" dxf="1">
    <nc r="F101">
      <f>F103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2" sId="1" odxf="1" dxf="1">
    <nc r="G101">
      <f>G103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3" sId="1" odxf="1" dxf="1">
    <nc r="H101">
      <f>H103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color theme="1"/>
        <name val="GHEA Grapalat"/>
        <scheme val="none"/>
      </font>
      <numFmt numFmtId="164" formatCode="#,##0.0_);\(#,##0.0\)"/>
    </ndxf>
  </rcc>
  <rcc rId="1394" sId="1" odxf="1" dxf="1">
    <nc r="C102" t="inlineStr">
      <is>
        <t>այդ թվում`</t>
      </is>
    </nc>
    <odxf>
      <alignment horizontal="left" readingOrder="0"/>
    </odxf>
    <ndxf>
      <alignment horizontal="center" readingOrder="0"/>
    </ndxf>
  </rcc>
  <rfmt sheetId="1" sqref="D102" start="0" length="0">
    <dxf>
      <numFmt numFmtId="164" formatCode="#,##0.0_);\(#,##0.0\)"/>
    </dxf>
  </rfmt>
  <rfmt sheetId="1" sqref="E102" start="0" length="0">
    <dxf>
      <numFmt numFmtId="164" formatCode="#,##0.0_);\(#,##0.0\)"/>
    </dxf>
  </rfmt>
  <rfmt sheetId="1" sqref="F102" start="0" length="0">
    <dxf>
      <numFmt numFmtId="164" formatCode="#,##0.0_);\(#,##0.0\)"/>
    </dxf>
  </rfmt>
  <rfmt sheetId="1" sqref="G102" start="0" length="0">
    <dxf>
      <numFmt numFmtId="164" formatCode="#,##0.0_);\(#,##0.0\)"/>
    </dxf>
  </rfmt>
  <rfmt sheetId="1" sqref="H102" start="0" length="0">
    <dxf>
      <numFmt numFmtId="164" formatCode="#,##0.0_);\(#,##0.0\)"/>
    </dxf>
  </rfmt>
  <rcc rId="1395" sId="1" odxf="1" dxf="1">
    <nc r="A103">
      <v>1098</v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96" sId="1" odxf="1" dxf="1">
    <nc r="B103">
      <v>12001</v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97" sId="1" odxf="1" dxf="1">
    <nc r="C103" t="inlineStr">
      <is>
        <t>Երկրաշարժի հետևանքով անօթևան մնացած ընտանիքների բնակարանային ապահովում</t>
      </is>
    </nc>
    <odxf>
      <font>
        <b val="0"/>
        <sz val="12"/>
        <name val="GHEA Grapalat"/>
        <scheme val="none"/>
      </font>
    </odxf>
    <ndxf>
      <font>
        <b/>
        <sz val="12"/>
        <name val="GHEA Grapalat"/>
        <scheme val="none"/>
      </font>
    </ndxf>
  </rcc>
  <rcc rId="1398" sId="1" odxf="1" dxf="1">
    <nc r="D103">
      <f>SUM(E103:H103)</f>
    </nc>
    <odxf>
      <font>
        <b val="0"/>
        <sz val="12"/>
        <name val="GHEA Grapalat"/>
        <scheme val="none"/>
      </font>
      <numFmt numFmtId="165" formatCode="#,##0.0"/>
    </odxf>
    <ndxf>
      <font>
        <b/>
        <sz val="12"/>
        <name val="GHEA Grapalat"/>
        <scheme val="none"/>
      </font>
      <numFmt numFmtId="164" formatCode="#,##0.0_);\(#,##0.0\)"/>
    </ndxf>
  </rcc>
  <rfmt sheetId="1" sqref="E103" start="0" length="0">
    <dxf>
      <font>
        <b/>
        <sz val="12"/>
        <name val="GHEA Grapalat"/>
        <scheme val="none"/>
      </font>
      <numFmt numFmtId="164" formatCode="#,##0.0_);\(#,##0.0\)"/>
    </dxf>
  </rfmt>
  <rfmt sheetId="1" sqref="F103" start="0" length="0">
    <dxf>
      <font>
        <b/>
        <sz val="12"/>
        <name val="GHEA Grapalat"/>
        <scheme val="none"/>
      </font>
      <numFmt numFmtId="164" formatCode="#,##0.0_);\(#,##0.0\)"/>
    </dxf>
  </rfmt>
  <rfmt sheetId="1" sqref="G103" start="0" length="0">
    <dxf>
      <font>
        <b/>
        <sz val="12"/>
        <name val="GHEA Grapalat"/>
        <scheme val="none"/>
      </font>
      <numFmt numFmtId="164" formatCode="#,##0.0_);\(#,##0.0\)"/>
    </dxf>
  </rfmt>
  <rfmt sheetId="1" sqref="H103" start="0" length="0">
    <dxf>
      <font>
        <b/>
        <sz val="12"/>
        <name val="GHEA Grapalat"/>
        <scheme val="none"/>
      </font>
      <numFmt numFmtId="164" formatCode="#,##0.0_);\(#,##0.0\)"/>
    </dxf>
  </rfmt>
  <rrc rId="1399" sId="1" ref="A101:XFD101" action="insertRow"/>
  <rcc rId="1400" sId="1" numFmtId="4">
    <nc r="H104">
      <v>0</v>
    </nc>
  </rcc>
  <rcc rId="1401" sId="1" numFmtId="4">
    <nc r="F104">
      <v>3000000</v>
    </nc>
  </rcc>
  <rcc rId="1402" sId="1">
    <oc r="D7">
      <f>D9+D13+D17+D25+D29+D33+D40+D45+D49+D57+D63+D87+D96+D107+D115+D119+D134+D138+D142+D146+D150+D154+D158+D161+D171+D185+D190+D197+D201+D205+D209+D222+D226+D230+D234+D238+D242+D246+D250+D254</f>
    </oc>
    <nc r="D7">
      <f>D9+D13+D17+D25+D29+D33+D40+D45+D49+D57+D63+D87+D96+D102+D107+D115+D119+D134+D138+D142+D146+D150+D154+D158+D161+D171+D185+D190+D197+D201+D205+D209+D222+D226+D230+D234+D238+D242+D246+D250+D254</f>
    </nc>
  </rcc>
  <rcc rId="1403" sId="1">
    <oc r="E7">
      <f>E9+E13+E17+E25+E29+E33+E40+E45+E49+E57+E63+E87+E96+E107+E115+E119+E134+E138+E142+E146+E150+E154+E158+E161+E171+E185+E190+E197+E201+E205+E209+E222+E226+E230+E234+E238+E242+E246+E250+E254</f>
    </oc>
    <nc r="E7">
      <f>E9+E13+E17+E25+E29+E33+E40+E45+E49+E57+E63+E87+E96+E102+E107+E115+E119+E134+E138+E142+E146+E150+E154+E158+E161+E171+E185+E190+E197+E201+E205+E209+E222+E226+E230+E234+E238+E242+E246+E250+E254</f>
    </nc>
  </rcc>
  <rcc rId="1404" sId="1">
    <oc r="F7">
      <f>F9+F13+F17+F25+F29+F33+F40+F45+F49+F57+F63+F87+F96+F107+F115+F119+F134+F138+F142+F146+F150+F154+F158+F161+F171+F185+F190+F197+F201+F205+F209+F222+F226+F230+F234+F238+F242+F246+F250+F254</f>
    </oc>
    <nc r="F7">
      <f>F9+F13+F17+F25+F29+F33+F40+F45+F49+F57+F63+F87+F96+F102+F107+F115+F119+F134+F138+F142+F146+F150+F154+F158+F161+F171+F185+F190+F197+F201+F205+F209+F222+F226+F230+F234+F238+F242+F246+F250+F254</f>
    </nc>
  </rcc>
  <rcc rId="1405" sId="1">
    <oc r="G7">
      <f>G9+G13+G17+G25+G29+G33+G40+G45+G49+G57+G63+G87+G96+G107+G115+G119+G134+G138+G142+G146+G150+G154+G158+G161+G171+G185+G190+G197+G201+G205+G209+G222+G226+G230+G234+G238+G242+G246+G250+G254</f>
    </oc>
    <nc r="G7">
      <f>G9+G13+G17+G25+G29+G33+G40+G45+G49+G57+G63+G87+G96+G102+G107+G115+G119+G134+G138+G142+G146+G150+G154+G158+G161+G171+G185+G190+G197+G201+G205+G209+G222+G226+G230+G234+G238+G242+G246+G250+G254</f>
    </nc>
  </rcc>
  <rcc rId="1406" sId="1">
    <oc r="H7">
      <f>H9+H13+H17+H25+H29+H33+H40+H45+H49+H57+H63+H87+H96+H107+H115+H119+H134+H138+H142+H146+H150+H154+H158+H161+H171+H185+H190+H197+H201+H205+H209+H222+H226+H230+H234+H238+H242+H246+H250+H254</f>
    </oc>
    <nc r="H7">
      <f>H9+H13+H17+H25+H29+H33+H40+H45+H49+H57+H63+H87+H96+H102+H107+H115+H119+H134+H138+H142+H146+H150+H154+H158+H161+H171+H185+H190+H197+H201+H205+H209+H222+H226+H230+H234+H238+H242+H246+H250+H254</f>
    </nc>
  </rcc>
  <rcv guid="{E7299FF9-9BFD-4228-A75B-920C4DDCA7D1}" action="delete"/>
  <rdn rId="0" localSheetId="1" customView="1" name="Z_E7299FF9_9BFD_4228_A75B_920C4DDCA7D1_.wvu.PrintTitles" hidden="1" oldHidden="1">
    <formula>Sheet5!$5:$6</formula>
    <oldFormula>Sheet5!$5:$6</oldFormula>
  </rdn>
  <rcv guid="{E7299FF9-9BFD-4228-A75B-920C4DDCA7D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68503D-EAEE-49D7-B957-F867E305B493}" action="delete"/>
  <rdn rId="0" localSheetId="1" customView="1" name="Z_8A68503D_EAEE_49D7_B957_F867E305B493_.wvu.PrintArea" hidden="1" oldHidden="1">
    <formula>Sheet5!$A$1:$H$256</formula>
    <oldFormula>Sheet5!$A$1:$H$256</oldFormula>
  </rdn>
  <rdn rId="0" localSheetId="1" customView="1" name="Z_8A68503D_EAEE_49D7_B957_F867E305B493_.wvu.PrintTitles" hidden="1" oldHidden="1">
    <formula>Sheet5!$5:$6</formula>
    <oldFormula>Sheet5!$5:$6</oldFormula>
  </rdn>
  <rcv guid="{8A68503D-EAEE-49D7-B957-F867E305B49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tabSelected="1" zoomScaleNormal="100" workbookViewId="0">
      <selection activeCell="J41" sqref="J41"/>
    </sheetView>
  </sheetViews>
  <sheetFormatPr defaultColWidth="9.140625" defaultRowHeight="17.25" x14ac:dyDescent="0.2"/>
  <cols>
    <col min="1" max="1" width="7.42578125" style="4" customWidth="1"/>
    <col min="2" max="2" width="8.7109375" style="4" customWidth="1"/>
    <col min="3" max="3" width="53.28515625" style="1" customWidth="1"/>
    <col min="4" max="4" width="18.140625" style="40" customWidth="1"/>
    <col min="5" max="5" width="17.85546875" style="40" customWidth="1"/>
    <col min="6" max="6" width="18.7109375" style="40" bestFit="1" customWidth="1"/>
    <col min="7" max="7" width="16.28515625" style="40" customWidth="1"/>
    <col min="8" max="8" width="16.85546875" style="40" customWidth="1"/>
    <col min="9" max="16384" width="9.140625" style="1"/>
  </cols>
  <sheetData>
    <row r="1" spans="1:8" x14ac:dyDescent="0.2">
      <c r="F1" s="52" t="s">
        <v>173</v>
      </c>
      <c r="G1" s="1"/>
      <c r="H1" s="52"/>
    </row>
    <row r="2" spans="1:8" x14ac:dyDescent="0.2">
      <c r="A2" s="53" t="s">
        <v>0</v>
      </c>
      <c r="B2" s="53"/>
      <c r="C2" s="53"/>
      <c r="D2" s="53"/>
      <c r="E2" s="53"/>
      <c r="F2" s="53"/>
      <c r="G2" s="53"/>
      <c r="H2" s="53"/>
    </row>
    <row r="3" spans="1:8" x14ac:dyDescent="0.2">
      <c r="A3" s="53" t="s">
        <v>112</v>
      </c>
      <c r="B3" s="53"/>
      <c r="C3" s="53"/>
      <c r="D3" s="53"/>
      <c r="E3" s="53"/>
      <c r="F3" s="53"/>
      <c r="G3" s="53"/>
      <c r="H3" s="53"/>
    </row>
    <row r="4" spans="1:8" ht="79.5" customHeight="1" x14ac:dyDescent="0.2">
      <c r="A4" s="54" t="s">
        <v>118</v>
      </c>
      <c r="B4" s="54"/>
      <c r="C4" s="54"/>
      <c r="D4" s="54"/>
      <c r="E4" s="54"/>
      <c r="F4" s="54"/>
      <c r="G4" s="54"/>
      <c r="H4" s="54"/>
    </row>
    <row r="5" spans="1:8" x14ac:dyDescent="0.2">
      <c r="A5" s="2"/>
      <c r="B5" s="2"/>
      <c r="C5" s="11"/>
      <c r="D5" s="29"/>
      <c r="E5" s="29"/>
      <c r="F5" s="29"/>
      <c r="G5" s="55" t="s">
        <v>1</v>
      </c>
      <c r="H5" s="55"/>
    </row>
    <row r="6" spans="1:8" s="3" customFormat="1" ht="31.5" customHeight="1" x14ac:dyDescent="0.2">
      <c r="A6" s="56" t="s">
        <v>2</v>
      </c>
      <c r="B6" s="57"/>
      <c r="C6" s="58" t="s">
        <v>3</v>
      </c>
      <c r="D6" s="60" t="s">
        <v>4</v>
      </c>
      <c r="E6" s="62" t="s">
        <v>5</v>
      </c>
      <c r="F6" s="63"/>
      <c r="G6" s="63"/>
      <c r="H6" s="64"/>
    </row>
    <row r="7" spans="1:8" s="3" customFormat="1" ht="96" customHeight="1" x14ac:dyDescent="0.2">
      <c r="A7" s="12" t="s">
        <v>6</v>
      </c>
      <c r="B7" s="12" t="s">
        <v>7</v>
      </c>
      <c r="C7" s="59"/>
      <c r="D7" s="61"/>
      <c r="E7" s="30" t="s">
        <v>8</v>
      </c>
      <c r="F7" s="30" t="s">
        <v>9</v>
      </c>
      <c r="G7" s="30" t="s">
        <v>10</v>
      </c>
      <c r="H7" s="30" t="s">
        <v>11</v>
      </c>
    </row>
    <row r="8" spans="1:8" s="4" customFormat="1" ht="30.75" customHeight="1" x14ac:dyDescent="0.2">
      <c r="A8" s="13"/>
      <c r="B8" s="13"/>
      <c r="C8" s="14" t="s">
        <v>12</v>
      </c>
      <c r="D8" s="31">
        <f>D10+D14+D18+D28+D32+D36+D43+D48+D52+D59+D90+D96+D107+D111+D115+D121+D125+D129+D133+D136+D147+D162+D175+D182+D186+D190+D194+D208+D212+D216+D220+D224+D228+D232+D236+D240</f>
        <v>128013464.28000002</v>
      </c>
      <c r="E8" s="31">
        <f>E10+E14+E18+E28+E32+E36+E43+E48+E52+E59+E90+E96+E107+E111+E115+E121+E125+E129+E133+E136+E147+E162+E175+E182+E186+E190+E194+E208+E212+E216+E220+E224+E228+E232+E236+E240</f>
        <v>101639526.28</v>
      </c>
      <c r="F8" s="31">
        <f>F10+F14+F18+F28+F32+F36+F43+F48+F52+F59+F90+F96+F107+F111+F115+F121+F125+F129+F133+F136+F147+F162+F175+F182+F186+F190+F194+F208+F212+F216+F220+F224+F228+F232+F236+F240</f>
        <v>15467423.199999999</v>
      </c>
      <c r="G8" s="31">
        <f>G10+G14+G18+G28+G32+G36+G43+G48+G52+G59+G90+G96+G107+G111+G115+G121+G125+G129+G133+G136+G147+G162+G175+G182+G186+G190+G194+G208+G212+G216+G220+G224+G228+G232+G236+G240</f>
        <v>1295864.6000000001</v>
      </c>
      <c r="H8" s="31">
        <f>H10+H14+H18+H28+H32+H36+H43+H48+H52+H59+H90+H96+H107+H111+H115+H121+H125+H129+H133+H136+H147+H162+H175+H182+H186+H190+H194+H208+H212+H216+H220+H224+H228+H232+H236+H240</f>
        <v>9610650.200000003</v>
      </c>
    </row>
    <row r="9" spans="1:8" x14ac:dyDescent="0.2">
      <c r="A9" s="13"/>
      <c r="B9" s="13"/>
      <c r="C9" s="14" t="s">
        <v>13</v>
      </c>
      <c r="D9" s="31"/>
      <c r="E9" s="31"/>
      <c r="F9" s="31"/>
      <c r="G9" s="31"/>
      <c r="H9" s="31"/>
    </row>
    <row r="10" spans="1:8" s="4" customFormat="1" ht="22.5" customHeight="1" x14ac:dyDescent="0.2">
      <c r="A10" s="5"/>
      <c r="B10" s="15"/>
      <c r="C10" s="15" t="s">
        <v>14</v>
      </c>
      <c r="D10" s="32">
        <f>D12</f>
        <v>86825</v>
      </c>
      <c r="E10" s="32">
        <f t="shared" ref="E10:H10" si="0">E12</f>
        <v>0</v>
      </c>
      <c r="F10" s="32">
        <f t="shared" si="0"/>
        <v>0</v>
      </c>
      <c r="G10" s="32">
        <f t="shared" si="0"/>
        <v>0</v>
      </c>
      <c r="H10" s="32">
        <f t="shared" si="0"/>
        <v>86825</v>
      </c>
    </row>
    <row r="11" spans="1:8" s="4" customFormat="1" x14ac:dyDescent="0.2">
      <c r="A11" s="5"/>
      <c r="B11" s="5"/>
      <c r="C11" s="5" t="s">
        <v>15</v>
      </c>
      <c r="D11" s="33"/>
      <c r="E11" s="33"/>
      <c r="F11" s="33"/>
      <c r="G11" s="33"/>
      <c r="H11" s="33"/>
    </row>
    <row r="12" spans="1:8" s="8" customFormat="1" ht="42.75" customHeight="1" x14ac:dyDescent="0.2">
      <c r="A12" s="6">
        <v>1154</v>
      </c>
      <c r="B12" s="6">
        <v>31001</v>
      </c>
      <c r="C12" s="7" t="s">
        <v>16</v>
      </c>
      <c r="D12" s="32">
        <f>SUM(E12:H12)</f>
        <v>86825</v>
      </c>
      <c r="E12" s="32"/>
      <c r="F12" s="32"/>
      <c r="G12" s="32"/>
      <c r="H12" s="41">
        <v>86825</v>
      </c>
    </row>
    <row r="13" spans="1:8" x14ac:dyDescent="0.2">
      <c r="A13" s="5"/>
      <c r="B13" s="5"/>
      <c r="C13" s="9"/>
      <c r="D13" s="33"/>
      <c r="E13" s="33"/>
      <c r="F13" s="33"/>
      <c r="G13" s="33"/>
      <c r="H13" s="33"/>
    </row>
    <row r="14" spans="1:8" s="4" customFormat="1" ht="22.5" customHeight="1" x14ac:dyDescent="0.2">
      <c r="A14" s="5"/>
      <c r="B14" s="15"/>
      <c r="C14" s="15" t="s">
        <v>17</v>
      </c>
      <c r="D14" s="32">
        <f>D16</f>
        <v>222380</v>
      </c>
      <c r="E14" s="32">
        <f t="shared" ref="E14:H14" si="1">E16</f>
        <v>0</v>
      </c>
      <c r="F14" s="32">
        <f t="shared" si="1"/>
        <v>0</v>
      </c>
      <c r="G14" s="32">
        <f t="shared" si="1"/>
        <v>0</v>
      </c>
      <c r="H14" s="32">
        <f t="shared" si="1"/>
        <v>222380</v>
      </c>
    </row>
    <row r="15" spans="1:8" s="4" customFormat="1" x14ac:dyDescent="0.2">
      <c r="A15" s="5"/>
      <c r="B15" s="5"/>
      <c r="C15" s="5" t="s">
        <v>15</v>
      </c>
      <c r="D15" s="33"/>
      <c r="E15" s="33"/>
      <c r="F15" s="33"/>
      <c r="G15" s="33"/>
      <c r="H15" s="33"/>
    </row>
    <row r="16" spans="1:8" s="8" customFormat="1" ht="42" customHeight="1" x14ac:dyDescent="0.2">
      <c r="A16" s="6">
        <v>1024</v>
      </c>
      <c r="B16" s="6">
        <v>31001</v>
      </c>
      <c r="C16" s="7" t="s">
        <v>18</v>
      </c>
      <c r="D16" s="32">
        <f>SUM(E16:H16)</f>
        <v>222380</v>
      </c>
      <c r="E16" s="32"/>
      <c r="F16" s="32"/>
      <c r="G16" s="32"/>
      <c r="H16" s="32">
        <v>222380</v>
      </c>
    </row>
    <row r="17" spans="1:8" x14ac:dyDescent="0.2">
      <c r="A17" s="5"/>
      <c r="B17" s="5"/>
      <c r="C17" s="9"/>
      <c r="D17" s="33"/>
      <c r="E17" s="33"/>
      <c r="F17" s="33"/>
      <c r="G17" s="33"/>
      <c r="H17" s="33"/>
    </row>
    <row r="18" spans="1:8" s="4" customFormat="1" ht="22.5" customHeight="1" x14ac:dyDescent="0.2">
      <c r="A18" s="5"/>
      <c r="B18" s="15"/>
      <c r="C18" s="15" t="s">
        <v>19</v>
      </c>
      <c r="D18" s="32">
        <f>SUM(D20:D26)</f>
        <v>236979.3</v>
      </c>
      <c r="E18" s="32">
        <f t="shared" ref="E18:H18" si="2">SUM(E20:E26)</f>
        <v>0</v>
      </c>
      <c r="F18" s="32">
        <f t="shared" si="2"/>
        <v>0</v>
      </c>
      <c r="G18" s="32">
        <f t="shared" si="2"/>
        <v>0</v>
      </c>
      <c r="H18" s="32">
        <f t="shared" si="2"/>
        <v>236979.3</v>
      </c>
    </row>
    <row r="19" spans="1:8" s="4" customFormat="1" x14ac:dyDescent="0.2">
      <c r="A19" s="5"/>
      <c r="B19" s="5"/>
      <c r="C19" s="5" t="s">
        <v>15</v>
      </c>
      <c r="D19" s="33"/>
      <c r="E19" s="33"/>
      <c r="F19" s="33"/>
      <c r="G19" s="33"/>
      <c r="H19" s="33"/>
    </row>
    <row r="20" spans="1:8" s="4" customFormat="1" ht="34.5" x14ac:dyDescent="0.2">
      <c r="A20" s="6">
        <v>1136</v>
      </c>
      <c r="B20" s="6">
        <v>31002</v>
      </c>
      <c r="C20" s="7" t="s">
        <v>172</v>
      </c>
      <c r="D20" s="32">
        <f t="shared" ref="D20:D24" si="3">SUM(E20:H20)</f>
        <v>100000</v>
      </c>
      <c r="E20" s="32"/>
      <c r="F20" s="32"/>
      <c r="G20" s="32"/>
      <c r="H20" s="32">
        <v>100000</v>
      </c>
    </row>
    <row r="21" spans="1:8" s="8" customFormat="1" ht="61.5" customHeight="1" x14ac:dyDescent="0.2">
      <c r="A21" s="6">
        <v>1213</v>
      </c>
      <c r="B21" s="6">
        <v>31001</v>
      </c>
      <c r="C21" s="7" t="s">
        <v>20</v>
      </c>
      <c r="D21" s="32">
        <f t="shared" si="3"/>
        <v>23704.799999999999</v>
      </c>
      <c r="E21" s="32"/>
      <c r="F21" s="32"/>
      <c r="G21" s="32"/>
      <c r="H21" s="32">
        <v>23704.799999999999</v>
      </c>
    </row>
    <row r="22" spans="1:8" s="8" customFormat="1" ht="58.5" customHeight="1" x14ac:dyDescent="0.2">
      <c r="A22" s="6">
        <v>1213</v>
      </c>
      <c r="B22" s="6">
        <v>31002</v>
      </c>
      <c r="C22" s="7" t="s">
        <v>21</v>
      </c>
      <c r="D22" s="32">
        <f t="shared" si="3"/>
        <v>3178</v>
      </c>
      <c r="E22" s="32"/>
      <c r="F22" s="32"/>
      <c r="G22" s="32"/>
      <c r="H22" s="32">
        <v>3178</v>
      </c>
    </row>
    <row r="23" spans="1:8" s="8" customFormat="1" ht="61.5" customHeight="1" x14ac:dyDescent="0.2">
      <c r="A23" s="6">
        <v>1213</v>
      </c>
      <c r="B23" s="6">
        <v>31003</v>
      </c>
      <c r="C23" s="7" t="s">
        <v>22</v>
      </c>
      <c r="D23" s="32">
        <f t="shared" si="3"/>
        <v>12894</v>
      </c>
      <c r="E23" s="32"/>
      <c r="F23" s="32"/>
      <c r="G23" s="32"/>
      <c r="H23" s="32">
        <v>12894</v>
      </c>
    </row>
    <row r="24" spans="1:8" s="8" customFormat="1" ht="80.25" customHeight="1" x14ac:dyDescent="0.2">
      <c r="A24" s="6">
        <v>1213</v>
      </c>
      <c r="B24" s="6">
        <v>31004</v>
      </c>
      <c r="C24" s="7" t="s">
        <v>23</v>
      </c>
      <c r="D24" s="32">
        <f t="shared" si="3"/>
        <v>42367.5</v>
      </c>
      <c r="E24" s="32"/>
      <c r="F24" s="32"/>
      <c r="G24" s="32"/>
      <c r="H24" s="32">
        <v>42367.5</v>
      </c>
    </row>
    <row r="25" spans="1:8" s="24" customFormat="1" ht="70.5" customHeight="1" x14ac:dyDescent="0.2">
      <c r="A25" s="23">
        <v>1213</v>
      </c>
      <c r="B25" s="25">
        <v>31005</v>
      </c>
      <c r="C25" s="26" t="s">
        <v>141</v>
      </c>
      <c r="D25" s="34">
        <f t="shared" ref="D25" si="4">SUM(E25:H25)</f>
        <v>38500</v>
      </c>
      <c r="E25" s="34"/>
      <c r="F25" s="34"/>
      <c r="G25" s="34"/>
      <c r="H25" s="34">
        <v>38500</v>
      </c>
    </row>
    <row r="26" spans="1:8" s="8" customFormat="1" ht="61.5" customHeight="1" x14ac:dyDescent="0.2">
      <c r="A26" s="6">
        <v>9007</v>
      </c>
      <c r="B26" s="6">
        <v>31001</v>
      </c>
      <c r="C26" s="7" t="s">
        <v>24</v>
      </c>
      <c r="D26" s="32">
        <f>SUM(E26:H26)</f>
        <v>16335</v>
      </c>
      <c r="E26" s="32"/>
      <c r="F26" s="32"/>
      <c r="G26" s="32"/>
      <c r="H26" s="32">
        <v>16335</v>
      </c>
    </row>
    <row r="27" spans="1:8" s="8" customFormat="1" ht="18.75" customHeight="1" x14ac:dyDescent="0.2">
      <c r="A27" s="6"/>
      <c r="B27" s="6"/>
      <c r="C27" s="7"/>
      <c r="D27" s="32"/>
      <c r="E27" s="32"/>
      <c r="F27" s="32"/>
      <c r="G27" s="32"/>
      <c r="H27" s="32"/>
    </row>
    <row r="28" spans="1:8" s="4" customFormat="1" ht="22.5" customHeight="1" x14ac:dyDescent="0.2">
      <c r="A28" s="5"/>
      <c r="B28" s="15"/>
      <c r="C28" s="15" t="s">
        <v>25</v>
      </c>
      <c r="D28" s="32">
        <f>D30</f>
        <v>629520.19999999995</v>
      </c>
      <c r="E28" s="32">
        <f t="shared" ref="E28:H28" si="5">E30</f>
        <v>0</v>
      </c>
      <c r="F28" s="32">
        <f t="shared" si="5"/>
        <v>0</v>
      </c>
      <c r="G28" s="32">
        <f t="shared" si="5"/>
        <v>0</v>
      </c>
      <c r="H28" s="32">
        <f t="shared" si="5"/>
        <v>629520.19999999995</v>
      </c>
    </row>
    <row r="29" spans="1:8" s="4" customFormat="1" x14ac:dyDescent="0.2">
      <c r="A29" s="5"/>
      <c r="B29" s="5"/>
      <c r="C29" s="5" t="s">
        <v>15</v>
      </c>
      <c r="D29" s="33"/>
      <c r="E29" s="33"/>
      <c r="F29" s="33"/>
      <c r="G29" s="33"/>
      <c r="H29" s="33"/>
    </row>
    <row r="30" spans="1:8" s="8" customFormat="1" ht="41.25" customHeight="1" x14ac:dyDescent="0.2">
      <c r="A30" s="6">
        <v>1080</v>
      </c>
      <c r="B30" s="6">
        <v>31001</v>
      </c>
      <c r="C30" s="7" t="s">
        <v>26</v>
      </c>
      <c r="D30" s="32">
        <f>SUM(E30:H30)</f>
        <v>629520.19999999995</v>
      </c>
      <c r="E30" s="32"/>
      <c r="F30" s="32"/>
      <c r="G30" s="32"/>
      <c r="H30" s="32">
        <v>629520.19999999995</v>
      </c>
    </row>
    <row r="31" spans="1:8" x14ac:dyDescent="0.2">
      <c r="A31" s="5"/>
      <c r="B31" s="5"/>
      <c r="C31" s="9"/>
      <c r="D31" s="33"/>
      <c r="E31" s="33"/>
      <c r="F31" s="33"/>
      <c r="G31" s="33"/>
      <c r="H31" s="33"/>
    </row>
    <row r="32" spans="1:8" s="4" customFormat="1" ht="22.5" customHeight="1" x14ac:dyDescent="0.2">
      <c r="A32" s="5"/>
      <c r="B32" s="15"/>
      <c r="C32" s="15" t="s">
        <v>27</v>
      </c>
      <c r="D32" s="32">
        <f>D34</f>
        <v>40810</v>
      </c>
      <c r="E32" s="32">
        <f t="shared" ref="E32:H32" si="6">E34</f>
        <v>0</v>
      </c>
      <c r="F32" s="32">
        <f t="shared" si="6"/>
        <v>0</v>
      </c>
      <c r="G32" s="32">
        <f t="shared" si="6"/>
        <v>0</v>
      </c>
      <c r="H32" s="32">
        <f t="shared" si="6"/>
        <v>40810</v>
      </c>
    </row>
    <row r="33" spans="1:8" s="4" customFormat="1" x14ac:dyDescent="0.2">
      <c r="A33" s="5"/>
      <c r="B33" s="5"/>
      <c r="C33" s="5" t="s">
        <v>15</v>
      </c>
      <c r="D33" s="33"/>
      <c r="E33" s="33"/>
      <c r="F33" s="33"/>
      <c r="G33" s="33"/>
      <c r="H33" s="33"/>
    </row>
    <row r="34" spans="1:8" s="8" customFormat="1" ht="44.25" customHeight="1" x14ac:dyDescent="0.2">
      <c r="A34" s="6">
        <v>1087</v>
      </c>
      <c r="B34" s="6">
        <v>31001</v>
      </c>
      <c r="C34" s="7" t="s">
        <v>113</v>
      </c>
      <c r="D34" s="32">
        <f>SUM(E34:H34)</f>
        <v>40810</v>
      </c>
      <c r="E34" s="32"/>
      <c r="F34" s="32"/>
      <c r="G34" s="32"/>
      <c r="H34" s="32">
        <v>40810</v>
      </c>
    </row>
    <row r="35" spans="1:8" x14ac:dyDescent="0.2">
      <c r="A35" s="5"/>
      <c r="B35" s="5"/>
      <c r="C35" s="9"/>
      <c r="D35" s="33"/>
      <c r="E35" s="33"/>
      <c r="F35" s="33"/>
      <c r="G35" s="33"/>
      <c r="H35" s="33"/>
    </row>
    <row r="36" spans="1:8" s="4" customFormat="1" ht="47.25" customHeight="1" x14ac:dyDescent="0.2">
      <c r="A36" s="5"/>
      <c r="B36" s="15"/>
      <c r="C36" s="15" t="s">
        <v>29</v>
      </c>
      <c r="D36" s="32">
        <f>D38+D39+D40+D41</f>
        <v>47539.8</v>
      </c>
      <c r="E36" s="32">
        <f t="shared" ref="E36:G36" si="7">E38+E39+E40+E41</f>
        <v>0</v>
      </c>
      <c r="F36" s="32">
        <f t="shared" si="7"/>
        <v>0</v>
      </c>
      <c r="G36" s="32">
        <f t="shared" si="7"/>
        <v>0</v>
      </c>
      <c r="H36" s="32">
        <f>H38+H39+H40+H41</f>
        <v>47539.8</v>
      </c>
    </row>
    <row r="37" spans="1:8" s="4" customFormat="1" x14ac:dyDescent="0.2">
      <c r="A37" s="5"/>
      <c r="B37" s="5"/>
      <c r="C37" s="5" t="s">
        <v>15</v>
      </c>
      <c r="D37" s="33"/>
      <c r="E37" s="33"/>
      <c r="F37" s="33"/>
      <c r="G37" s="33"/>
      <c r="H37" s="33"/>
    </row>
    <row r="38" spans="1:8" s="8" customFormat="1" ht="59.25" customHeight="1" x14ac:dyDescent="0.2">
      <c r="A38" s="6">
        <v>1057</v>
      </c>
      <c r="B38" s="6">
        <v>31001</v>
      </c>
      <c r="C38" s="7" t="s">
        <v>30</v>
      </c>
      <c r="D38" s="32">
        <f>SUM(E38:H38)</f>
        <v>14919.8</v>
      </c>
      <c r="E38" s="32"/>
      <c r="F38" s="32"/>
      <c r="G38" s="32"/>
      <c r="H38" s="32">
        <v>14919.8</v>
      </c>
    </row>
    <row r="39" spans="1:8" s="8" customFormat="1" ht="81.75" customHeight="1" x14ac:dyDescent="0.2">
      <c r="A39" s="6">
        <v>1120</v>
      </c>
      <c r="B39" s="6">
        <v>31001</v>
      </c>
      <c r="C39" s="7" t="s">
        <v>31</v>
      </c>
      <c r="D39" s="32">
        <f>SUM(E39:H39)</f>
        <v>3220</v>
      </c>
      <c r="E39" s="32"/>
      <c r="F39" s="32"/>
      <c r="G39" s="32"/>
      <c r="H39" s="32">
        <v>3220</v>
      </c>
    </row>
    <row r="40" spans="1:8" s="8" customFormat="1" ht="45.75" customHeight="1" x14ac:dyDescent="0.2">
      <c r="A40" s="6">
        <v>9003</v>
      </c>
      <c r="B40" s="6">
        <v>31001</v>
      </c>
      <c r="C40" s="7" t="s">
        <v>93</v>
      </c>
      <c r="D40" s="32">
        <f>SUM(E40:H40)</f>
        <v>24400</v>
      </c>
      <c r="E40" s="32"/>
      <c r="F40" s="32"/>
      <c r="G40" s="32"/>
      <c r="H40" s="32">
        <v>24400</v>
      </c>
    </row>
    <row r="41" spans="1:8" s="8" customFormat="1" ht="45.75" customHeight="1" x14ac:dyDescent="0.2">
      <c r="A41" s="6">
        <v>9003</v>
      </c>
      <c r="B41" s="6">
        <v>31003</v>
      </c>
      <c r="C41" s="7" t="s">
        <v>32</v>
      </c>
      <c r="D41" s="32">
        <f>SUM(E41:H41)</f>
        <v>5000</v>
      </c>
      <c r="E41" s="32"/>
      <c r="F41" s="32"/>
      <c r="G41" s="32"/>
      <c r="H41" s="32">
        <v>5000</v>
      </c>
    </row>
    <row r="42" spans="1:8" x14ac:dyDescent="0.2">
      <c r="A42" s="5"/>
      <c r="B42" s="5"/>
      <c r="C42" s="9"/>
      <c r="D42" s="33"/>
      <c r="E42" s="33"/>
      <c r="F42" s="33"/>
      <c r="G42" s="33"/>
      <c r="H42" s="33"/>
    </row>
    <row r="43" spans="1:8" s="4" customFormat="1" ht="47.25" customHeight="1" x14ac:dyDescent="0.2">
      <c r="A43" s="5"/>
      <c r="B43" s="15"/>
      <c r="C43" s="15" t="s">
        <v>167</v>
      </c>
      <c r="D43" s="32">
        <f>D45+D46</f>
        <v>143122</v>
      </c>
      <c r="E43" s="32">
        <f t="shared" ref="E43:H43" si="8">E45+E46</f>
        <v>0</v>
      </c>
      <c r="F43" s="32">
        <f t="shared" si="8"/>
        <v>0</v>
      </c>
      <c r="G43" s="32">
        <f t="shared" si="8"/>
        <v>0</v>
      </c>
      <c r="H43" s="32">
        <f t="shared" si="8"/>
        <v>143122</v>
      </c>
    </row>
    <row r="44" spans="1:8" s="4" customFormat="1" x14ac:dyDescent="0.2">
      <c r="A44" s="5"/>
      <c r="B44" s="5"/>
      <c r="C44" s="5" t="s">
        <v>15</v>
      </c>
      <c r="D44" s="33"/>
      <c r="E44" s="33"/>
      <c r="F44" s="33"/>
      <c r="G44" s="33"/>
      <c r="H44" s="33"/>
    </row>
    <row r="45" spans="1:8" s="8" customFormat="1" ht="47.25" customHeight="1" x14ac:dyDescent="0.2">
      <c r="A45" s="6">
        <v>1079</v>
      </c>
      <c r="B45" s="6">
        <v>31001</v>
      </c>
      <c r="C45" s="7" t="s">
        <v>33</v>
      </c>
      <c r="D45" s="32">
        <f>SUM(E45:H45)</f>
        <v>3637.4</v>
      </c>
      <c r="E45" s="32"/>
      <c r="F45" s="32"/>
      <c r="G45" s="32"/>
      <c r="H45" s="32">
        <v>3637.4</v>
      </c>
    </row>
    <row r="46" spans="1:8" s="8" customFormat="1" ht="81.75" customHeight="1" x14ac:dyDescent="0.2">
      <c r="A46" s="6">
        <v>9002</v>
      </c>
      <c r="B46" s="6">
        <v>31002</v>
      </c>
      <c r="C46" s="7" t="s">
        <v>114</v>
      </c>
      <c r="D46" s="32">
        <f>SUM(E46:H46)</f>
        <v>139484.6</v>
      </c>
      <c r="E46" s="32"/>
      <c r="F46" s="32"/>
      <c r="G46" s="32"/>
      <c r="H46" s="32">
        <v>139484.6</v>
      </c>
    </row>
    <row r="47" spans="1:8" x14ac:dyDescent="0.2">
      <c r="A47" s="5"/>
      <c r="B47" s="5"/>
      <c r="C47" s="9"/>
      <c r="D47" s="33"/>
      <c r="E47" s="33"/>
      <c r="F47" s="33"/>
      <c r="G47" s="33"/>
      <c r="H47" s="33"/>
    </row>
    <row r="48" spans="1:8" s="4" customFormat="1" ht="34.5" x14ac:dyDescent="0.2">
      <c r="A48" s="5"/>
      <c r="B48" s="15"/>
      <c r="C48" s="15" t="s">
        <v>34</v>
      </c>
      <c r="D48" s="32">
        <f>D50</f>
        <v>14778.5</v>
      </c>
      <c r="E48" s="32">
        <f t="shared" ref="E48:H48" si="9">E50</f>
        <v>0</v>
      </c>
      <c r="F48" s="32">
        <f t="shared" si="9"/>
        <v>0</v>
      </c>
      <c r="G48" s="32">
        <f t="shared" si="9"/>
        <v>0</v>
      </c>
      <c r="H48" s="32">
        <f t="shared" si="9"/>
        <v>14778.5</v>
      </c>
    </row>
    <row r="49" spans="1:8" s="4" customFormat="1" x14ac:dyDescent="0.2">
      <c r="A49" s="5"/>
      <c r="B49" s="5"/>
      <c r="C49" s="5" t="s">
        <v>15</v>
      </c>
      <c r="D49" s="33"/>
      <c r="E49" s="33"/>
      <c r="F49" s="33"/>
      <c r="G49" s="33"/>
      <c r="H49" s="33"/>
    </row>
    <row r="50" spans="1:8" s="8" customFormat="1" ht="39.75" customHeight="1" x14ac:dyDescent="0.2">
      <c r="A50" s="21">
        <v>1128</v>
      </c>
      <c r="B50" s="21">
        <v>31001</v>
      </c>
      <c r="C50" s="22" t="s">
        <v>35</v>
      </c>
      <c r="D50" s="41">
        <f>SUM(E50:H50)</f>
        <v>14778.5</v>
      </c>
      <c r="E50" s="41"/>
      <c r="F50" s="41"/>
      <c r="G50" s="41"/>
      <c r="H50" s="41">
        <v>14778.5</v>
      </c>
    </row>
    <row r="51" spans="1:8" x14ac:dyDescent="0.2">
      <c r="A51" s="5"/>
      <c r="B51" s="5"/>
      <c r="C51" s="9"/>
      <c r="D51" s="33"/>
      <c r="E51" s="33"/>
      <c r="F51" s="33"/>
      <c r="G51" s="33"/>
      <c r="H51" s="33"/>
    </row>
    <row r="52" spans="1:8" s="4" customFormat="1" ht="47.25" customHeight="1" x14ac:dyDescent="0.2">
      <c r="A52" s="5"/>
      <c r="B52" s="15"/>
      <c r="C52" s="15" t="s">
        <v>166</v>
      </c>
      <c r="D52" s="32">
        <f>SUM(D54:D57)</f>
        <v>620135</v>
      </c>
      <c r="E52" s="32">
        <f>SUM(E54:E57)</f>
        <v>0</v>
      </c>
      <c r="F52" s="32">
        <f>SUM(F54:F57)</f>
        <v>61126</v>
      </c>
      <c r="G52" s="32">
        <f>SUM(G54:G57)</f>
        <v>0</v>
      </c>
      <c r="H52" s="32">
        <f>SUM(H54:H57)</f>
        <v>559009</v>
      </c>
    </row>
    <row r="53" spans="1:8" s="4" customFormat="1" x14ac:dyDescent="0.2">
      <c r="A53" s="5"/>
      <c r="B53" s="5"/>
      <c r="C53" s="5" t="s">
        <v>15</v>
      </c>
      <c r="D53" s="33"/>
      <c r="E53" s="33"/>
      <c r="F53" s="33"/>
      <c r="G53" s="33"/>
      <c r="H53" s="33"/>
    </row>
    <row r="54" spans="1:8" s="8" customFormat="1" ht="43.5" customHeight="1" x14ac:dyDescent="0.2">
      <c r="A54" s="6">
        <v>1071</v>
      </c>
      <c r="B54" s="6">
        <v>31001</v>
      </c>
      <c r="C54" s="7" t="s">
        <v>138</v>
      </c>
      <c r="D54" s="32">
        <f>SUM(E54:H54)</f>
        <v>15936.2</v>
      </c>
      <c r="E54" s="32"/>
      <c r="F54" s="32"/>
      <c r="G54" s="32"/>
      <c r="H54" s="32">
        <v>15936.2</v>
      </c>
    </row>
    <row r="55" spans="1:8" s="8" customFormat="1" ht="62.25" customHeight="1" x14ac:dyDescent="0.2">
      <c r="A55" s="6">
        <v>1173</v>
      </c>
      <c r="B55" s="6">
        <v>31001</v>
      </c>
      <c r="C55" s="7" t="s">
        <v>36</v>
      </c>
      <c r="D55" s="32">
        <f>SUM(E55:H55)</f>
        <v>3552.8</v>
      </c>
      <c r="E55" s="32"/>
      <c r="F55" s="32"/>
      <c r="G55" s="32"/>
      <c r="H55" s="32">
        <v>3552.8</v>
      </c>
    </row>
    <row r="56" spans="1:8" s="8" customFormat="1" ht="46.5" customHeight="1" x14ac:dyDescent="0.2">
      <c r="A56" s="21">
        <v>1173</v>
      </c>
      <c r="B56" s="21">
        <v>32001</v>
      </c>
      <c r="C56" s="22" t="s">
        <v>37</v>
      </c>
      <c r="D56" s="41">
        <f>SUM(E56:H56)</f>
        <v>539520</v>
      </c>
      <c r="E56" s="41"/>
      <c r="F56" s="41"/>
      <c r="G56" s="41"/>
      <c r="H56" s="41">
        <v>539520</v>
      </c>
    </row>
    <row r="57" spans="1:8" s="8" customFormat="1" ht="43.5" customHeight="1" x14ac:dyDescent="0.2">
      <c r="A57" s="6">
        <v>1173</v>
      </c>
      <c r="B57" s="6">
        <v>31003</v>
      </c>
      <c r="C57" s="7" t="s">
        <v>132</v>
      </c>
      <c r="D57" s="32">
        <f>SUM(E57:H57)</f>
        <v>61126</v>
      </c>
      <c r="E57" s="32"/>
      <c r="F57" s="32">
        <v>61126</v>
      </c>
      <c r="G57" s="32"/>
      <c r="H57" s="32">
        <v>0</v>
      </c>
    </row>
    <row r="58" spans="1:8" x14ac:dyDescent="0.2">
      <c r="A58" s="5"/>
      <c r="B58" s="5"/>
      <c r="C58" s="9"/>
      <c r="D58" s="33"/>
      <c r="E58" s="33"/>
      <c r="F58" s="33"/>
      <c r="G58" s="33"/>
      <c r="H58" s="33"/>
    </row>
    <row r="59" spans="1:8" s="44" customFormat="1" ht="51.75" x14ac:dyDescent="0.2">
      <c r="A59" s="42"/>
      <c r="B59" s="43"/>
      <c r="C59" s="43" t="s">
        <v>168</v>
      </c>
      <c r="D59" s="41">
        <f>D61+D62+D63+D64+D65+D66+D67+D68+D69+D70+D81+D88</f>
        <v>10422075.9</v>
      </c>
      <c r="E59" s="41">
        <f t="shared" ref="E59:H59" si="10">E61+E62+E63+E64+E65+E66+E67+E68+E69+E70+E81+E88</f>
        <v>6828067.4000000004</v>
      </c>
      <c r="F59" s="41">
        <f t="shared" si="10"/>
        <v>3352536.5</v>
      </c>
      <c r="G59" s="41">
        <f t="shared" si="10"/>
        <v>118004.1</v>
      </c>
      <c r="H59" s="41">
        <f t="shared" si="10"/>
        <v>123467.9</v>
      </c>
    </row>
    <row r="60" spans="1:8" s="44" customFormat="1" x14ac:dyDescent="0.2">
      <c r="A60" s="42"/>
      <c r="B60" s="42"/>
      <c r="C60" s="42" t="s">
        <v>15</v>
      </c>
      <c r="D60" s="45"/>
      <c r="E60" s="45"/>
      <c r="F60" s="45"/>
      <c r="G60" s="45"/>
      <c r="H60" s="45"/>
    </row>
    <row r="61" spans="1:8" s="8" customFormat="1" ht="39" customHeight="1" x14ac:dyDescent="0.2">
      <c r="A61" s="21">
        <v>1075</v>
      </c>
      <c r="B61" s="21">
        <v>21001</v>
      </c>
      <c r="C61" s="22" t="s">
        <v>48</v>
      </c>
      <c r="D61" s="41">
        <f>SUM(E61:H61)</f>
        <v>250000</v>
      </c>
      <c r="E61" s="41"/>
      <c r="F61" s="41">
        <v>250000</v>
      </c>
      <c r="G61" s="41"/>
      <c r="H61" s="41"/>
    </row>
    <row r="62" spans="1:8" s="8" customFormat="1" ht="40.5" customHeight="1" x14ac:dyDescent="0.2">
      <c r="A62" s="21">
        <v>1075</v>
      </c>
      <c r="B62" s="21">
        <v>32001</v>
      </c>
      <c r="C62" s="22" t="s">
        <v>49</v>
      </c>
      <c r="D62" s="41">
        <v>190000</v>
      </c>
      <c r="E62" s="47"/>
      <c r="F62" s="41">
        <v>187500</v>
      </c>
      <c r="G62" s="41">
        <v>2500</v>
      </c>
      <c r="H62" s="47"/>
    </row>
    <row r="63" spans="1:8" s="8" customFormat="1" ht="43.5" customHeight="1" x14ac:dyDescent="0.2">
      <c r="A63" s="21">
        <v>1124</v>
      </c>
      <c r="B63" s="21">
        <v>32001</v>
      </c>
      <c r="C63" s="22" t="s">
        <v>50</v>
      </c>
      <c r="D63" s="41">
        <f t="shared" ref="D63:D68" si="11">SUM(E63:H63)</f>
        <v>8400</v>
      </c>
      <c r="E63" s="41"/>
      <c r="F63" s="41"/>
      <c r="G63" s="41"/>
      <c r="H63" s="41">
        <v>8400</v>
      </c>
    </row>
    <row r="64" spans="1:8" s="8" customFormat="1" ht="41.25" customHeight="1" x14ac:dyDescent="0.2">
      <c r="A64" s="21">
        <v>1168</v>
      </c>
      <c r="B64" s="21">
        <v>32001</v>
      </c>
      <c r="C64" s="22" t="s">
        <v>51</v>
      </c>
      <c r="D64" s="48">
        <f t="shared" si="11"/>
        <v>50000</v>
      </c>
      <c r="E64" s="48"/>
      <c r="F64" s="48">
        <v>50000</v>
      </c>
      <c r="G64" s="48"/>
      <c r="H64" s="48"/>
    </row>
    <row r="65" spans="1:11" s="8" customFormat="1" ht="59.25" customHeight="1" x14ac:dyDescent="0.2">
      <c r="A65" s="21">
        <v>1196</v>
      </c>
      <c r="B65" s="21">
        <v>12001</v>
      </c>
      <c r="C65" s="22" t="s">
        <v>52</v>
      </c>
      <c r="D65" s="48">
        <f t="shared" si="11"/>
        <v>45000</v>
      </c>
      <c r="E65" s="48"/>
      <c r="F65" s="48">
        <v>45000</v>
      </c>
      <c r="G65" s="41"/>
      <c r="H65" s="41"/>
    </row>
    <row r="66" spans="1:11" s="8" customFormat="1" ht="58.5" customHeight="1" x14ac:dyDescent="0.2">
      <c r="A66" s="21">
        <v>1198</v>
      </c>
      <c r="B66" s="21">
        <v>11003</v>
      </c>
      <c r="C66" s="22" t="s">
        <v>53</v>
      </c>
      <c r="D66" s="41">
        <f t="shared" si="11"/>
        <v>15000</v>
      </c>
      <c r="E66" s="41"/>
      <c r="F66" s="41"/>
      <c r="G66" s="41"/>
      <c r="H66" s="41">
        <v>15000</v>
      </c>
    </row>
    <row r="67" spans="1:11" s="46" customFormat="1" ht="86.25" x14ac:dyDescent="0.2">
      <c r="A67" s="21">
        <v>1130</v>
      </c>
      <c r="B67" s="21">
        <v>31001</v>
      </c>
      <c r="C67" s="22" t="s">
        <v>140</v>
      </c>
      <c r="D67" s="41">
        <f t="shared" si="11"/>
        <v>8477.2999999999993</v>
      </c>
      <c r="E67" s="41"/>
      <c r="F67" s="41"/>
      <c r="G67" s="41"/>
      <c r="H67" s="41">
        <v>8477.2999999999993</v>
      </c>
    </row>
    <row r="68" spans="1:11" s="46" customFormat="1" ht="51.75" x14ac:dyDescent="0.2">
      <c r="A68" s="21">
        <v>1130</v>
      </c>
      <c r="B68" s="21">
        <v>31002</v>
      </c>
      <c r="C68" s="22" t="s">
        <v>142</v>
      </c>
      <c r="D68" s="41">
        <f t="shared" si="11"/>
        <v>3590.6</v>
      </c>
      <c r="E68" s="41"/>
      <c r="F68" s="41"/>
      <c r="G68" s="41"/>
      <c r="H68" s="41">
        <v>3590.6</v>
      </c>
    </row>
    <row r="69" spans="1:11" s="8" customFormat="1" ht="34.5" customHeight="1" x14ac:dyDescent="0.2">
      <c r="A69" s="21">
        <v>1148</v>
      </c>
      <c r="B69" s="21">
        <v>11011</v>
      </c>
      <c r="C69" s="22" t="s">
        <v>139</v>
      </c>
      <c r="D69" s="41">
        <f t="shared" ref="D69" si="12">SUM(E69:H69)</f>
        <v>88000</v>
      </c>
      <c r="E69" s="41"/>
      <c r="F69" s="41"/>
      <c r="G69" s="41"/>
      <c r="H69" s="41">
        <v>88000</v>
      </c>
    </row>
    <row r="70" spans="1:11" s="8" customFormat="1" ht="86.25" x14ac:dyDescent="0.2">
      <c r="A70" s="6">
        <v>1045</v>
      </c>
      <c r="B70" s="6">
        <v>32001</v>
      </c>
      <c r="C70" s="7" t="s">
        <v>40</v>
      </c>
      <c r="D70" s="35">
        <f>D72+D80</f>
        <v>2205108.1</v>
      </c>
      <c r="E70" s="35"/>
      <c r="F70" s="35">
        <f>F72+F80</f>
        <v>2182715</v>
      </c>
      <c r="G70" s="35">
        <f t="shared" ref="G70:H70" si="13">G72+G80</f>
        <v>22393.1</v>
      </c>
      <c r="H70" s="35">
        <f t="shared" si="13"/>
        <v>0</v>
      </c>
    </row>
    <row r="71" spans="1:11" s="8" customFormat="1" ht="23.25" customHeight="1" x14ac:dyDescent="0.2">
      <c r="A71" s="5"/>
      <c r="B71" s="5"/>
      <c r="C71" s="5" t="s">
        <v>15</v>
      </c>
      <c r="D71" s="35"/>
      <c r="E71" s="35"/>
      <c r="F71" s="35"/>
      <c r="G71" s="35"/>
      <c r="H71" s="35"/>
    </row>
    <row r="72" spans="1:11" s="8" customFormat="1" ht="86.25" x14ac:dyDescent="0.2">
      <c r="A72" s="6"/>
      <c r="B72" s="6"/>
      <c r="C72" s="7" t="s">
        <v>128</v>
      </c>
      <c r="D72" s="35">
        <f>D74+D76+D78</f>
        <v>235865.2</v>
      </c>
      <c r="E72" s="35"/>
      <c r="F72" s="35">
        <f t="shared" ref="F72:G72" si="14">F74+F76+F78</f>
        <v>213472.1</v>
      </c>
      <c r="G72" s="35">
        <f t="shared" si="14"/>
        <v>22393.1</v>
      </c>
      <c r="H72" s="35"/>
    </row>
    <row r="73" spans="1:11" s="8" customFormat="1" ht="23.25" customHeight="1" x14ac:dyDescent="0.2">
      <c r="A73" s="5"/>
      <c r="B73" s="5"/>
      <c r="C73" s="5" t="s">
        <v>15</v>
      </c>
      <c r="D73" s="35"/>
      <c r="E73" s="35"/>
      <c r="F73" s="35"/>
      <c r="G73" s="35"/>
      <c r="H73" s="35"/>
    </row>
    <row r="74" spans="1:11" s="8" customFormat="1" ht="37.5" customHeight="1" x14ac:dyDescent="0.2">
      <c r="A74" s="16"/>
      <c r="B74" s="16"/>
      <c r="C74" s="17" t="s">
        <v>43</v>
      </c>
      <c r="D74" s="35">
        <f>D75</f>
        <v>16328.3</v>
      </c>
      <c r="E74" s="35"/>
      <c r="F74" s="35"/>
      <c r="G74" s="35">
        <f t="shared" ref="G74" si="15">G75</f>
        <v>16328.3</v>
      </c>
      <c r="H74" s="35"/>
      <c r="K74" s="38"/>
    </row>
    <row r="75" spans="1:11" s="8" customFormat="1" ht="42.75" customHeight="1" x14ac:dyDescent="0.2">
      <c r="A75" s="16"/>
      <c r="B75" s="16"/>
      <c r="C75" s="18" t="s">
        <v>169</v>
      </c>
      <c r="D75" s="36">
        <f>SUM(E75:H75)</f>
        <v>16328.3</v>
      </c>
      <c r="E75" s="36"/>
      <c r="F75" s="36"/>
      <c r="G75" s="36">
        <v>16328.3</v>
      </c>
      <c r="H75" s="35"/>
    </row>
    <row r="76" spans="1:11" s="8" customFormat="1" ht="31.5" customHeight="1" x14ac:dyDescent="0.2">
      <c r="A76" s="16"/>
      <c r="B76" s="16"/>
      <c r="C76" s="17" t="s">
        <v>170</v>
      </c>
      <c r="D76" s="35">
        <f>D77</f>
        <v>6064.8</v>
      </c>
      <c r="E76" s="35"/>
      <c r="F76" s="35"/>
      <c r="G76" s="35">
        <f t="shared" ref="G76" si="16">G77</f>
        <v>6064.8</v>
      </c>
      <c r="H76" s="35"/>
    </row>
    <row r="77" spans="1:11" s="8" customFormat="1" ht="31.5" customHeight="1" x14ac:dyDescent="0.2">
      <c r="A77" s="16"/>
      <c r="B77" s="16"/>
      <c r="C77" s="18" t="s">
        <v>171</v>
      </c>
      <c r="D77" s="36">
        <f t="shared" ref="D77" si="17">SUM(E77:H77)</f>
        <v>6064.8</v>
      </c>
      <c r="E77" s="36"/>
      <c r="F77" s="36"/>
      <c r="G77" s="36">
        <v>6064.8</v>
      </c>
      <c r="H77" s="35"/>
    </row>
    <row r="78" spans="1:11" s="8" customFormat="1" ht="26.25" customHeight="1" x14ac:dyDescent="0.2">
      <c r="A78" s="16"/>
      <c r="B78" s="16"/>
      <c r="C78" s="17" t="s">
        <v>129</v>
      </c>
      <c r="D78" s="35">
        <f>D79</f>
        <v>213472.1</v>
      </c>
      <c r="E78" s="35"/>
      <c r="F78" s="35">
        <f>F79</f>
        <v>213472.1</v>
      </c>
      <c r="G78" s="35"/>
      <c r="H78" s="35"/>
    </row>
    <row r="79" spans="1:11" s="8" customFormat="1" ht="42.75" customHeight="1" x14ac:dyDescent="0.2">
      <c r="A79" s="16"/>
      <c r="B79" s="16"/>
      <c r="C79" s="18" t="s">
        <v>41</v>
      </c>
      <c r="D79" s="36">
        <f>SUM(E79:H79)</f>
        <v>213472.1</v>
      </c>
      <c r="E79" s="36"/>
      <c r="F79" s="36">
        <v>213472.1</v>
      </c>
      <c r="G79" s="35"/>
      <c r="H79" s="35"/>
    </row>
    <row r="80" spans="1:11" s="8" customFormat="1" ht="86.25" x14ac:dyDescent="0.2">
      <c r="A80" s="16"/>
      <c r="B80" s="16"/>
      <c r="C80" s="7" t="s">
        <v>130</v>
      </c>
      <c r="D80" s="35">
        <f>F80</f>
        <v>1969242.9000000001</v>
      </c>
      <c r="E80" s="35"/>
      <c r="F80" s="35">
        <v>1969242.9000000001</v>
      </c>
      <c r="G80" s="35"/>
      <c r="H80" s="35"/>
    </row>
    <row r="81" spans="1:8" s="8" customFormat="1" ht="42.75" customHeight="1" x14ac:dyDescent="0.2">
      <c r="A81" s="6">
        <v>1183</v>
      </c>
      <c r="B81" s="6">
        <v>32001</v>
      </c>
      <c r="C81" s="7" t="s">
        <v>131</v>
      </c>
      <c r="D81" s="35">
        <f>D83+D86</f>
        <v>637321.5</v>
      </c>
      <c r="E81" s="35"/>
      <c r="F81" s="35">
        <f t="shared" ref="F81" si="18">F83+F86</f>
        <v>637321.5</v>
      </c>
      <c r="G81" s="35"/>
      <c r="H81" s="35"/>
    </row>
    <row r="82" spans="1:8" s="8" customFormat="1" x14ac:dyDescent="0.2">
      <c r="A82" s="5"/>
      <c r="B82" s="5"/>
      <c r="C82" s="5" t="s">
        <v>15</v>
      </c>
      <c r="D82" s="35"/>
      <c r="E82" s="35"/>
      <c r="F82" s="19"/>
      <c r="G82" s="35"/>
      <c r="H82" s="35"/>
    </row>
    <row r="83" spans="1:8" s="8" customFormat="1" ht="24.75" customHeight="1" x14ac:dyDescent="0.2">
      <c r="A83" s="16"/>
      <c r="B83" s="16"/>
      <c r="C83" s="17" t="s">
        <v>43</v>
      </c>
      <c r="D83" s="35">
        <f>D84+D85</f>
        <v>395200.69999999995</v>
      </c>
      <c r="E83" s="35"/>
      <c r="F83" s="35">
        <f>F84+F85</f>
        <v>395200.69999999995</v>
      </c>
      <c r="G83" s="35"/>
      <c r="H83" s="35"/>
    </row>
    <row r="84" spans="1:8" s="8" customFormat="1" ht="27" customHeight="1" x14ac:dyDescent="0.2">
      <c r="A84" s="20"/>
      <c r="B84" s="20"/>
      <c r="C84" s="18" t="s">
        <v>44</v>
      </c>
      <c r="D84" s="36">
        <f>SUM(E84:H84)</f>
        <v>269274.99999999994</v>
      </c>
      <c r="E84" s="35"/>
      <c r="F84" s="37">
        <v>269274.99999999994</v>
      </c>
      <c r="G84" s="35"/>
      <c r="H84" s="35"/>
    </row>
    <row r="85" spans="1:8" s="8" customFormat="1" ht="36.75" customHeight="1" x14ac:dyDescent="0.2">
      <c r="A85" s="20"/>
      <c r="B85" s="20"/>
      <c r="C85" s="18" t="s">
        <v>45</v>
      </c>
      <c r="D85" s="36">
        <f>SUM(E85:H85)</f>
        <v>125925.70000000001</v>
      </c>
      <c r="E85" s="35"/>
      <c r="F85" s="37">
        <v>125925.70000000001</v>
      </c>
      <c r="G85" s="35"/>
      <c r="H85" s="35"/>
    </row>
    <row r="86" spans="1:8" s="8" customFormat="1" ht="26.25" customHeight="1" x14ac:dyDescent="0.2">
      <c r="A86" s="16"/>
      <c r="B86" s="16"/>
      <c r="C86" s="17" t="s">
        <v>42</v>
      </c>
      <c r="D86" s="35">
        <f>F86</f>
        <v>242120.8</v>
      </c>
      <c r="E86" s="35"/>
      <c r="F86" s="35">
        <f>F87</f>
        <v>242120.8</v>
      </c>
      <c r="G86" s="35"/>
      <c r="H86" s="35"/>
    </row>
    <row r="87" spans="1:8" s="8" customFormat="1" ht="30.75" customHeight="1" x14ac:dyDescent="0.2">
      <c r="A87" s="16"/>
      <c r="B87" s="16"/>
      <c r="C87" s="18" t="s">
        <v>46</v>
      </c>
      <c r="D87" s="36">
        <f>SUM(E87:H87)</f>
        <v>242120.8</v>
      </c>
      <c r="E87" s="35"/>
      <c r="F87" s="37">
        <v>242120.8</v>
      </c>
      <c r="G87" s="35"/>
      <c r="H87" s="35"/>
    </row>
    <row r="88" spans="1:8" s="8" customFormat="1" ht="58.5" customHeight="1" x14ac:dyDescent="0.2">
      <c r="A88" s="6">
        <v>1183</v>
      </c>
      <c r="B88" s="6">
        <v>32003</v>
      </c>
      <c r="C88" s="7" t="s">
        <v>47</v>
      </c>
      <c r="D88" s="35">
        <f>SUM(E88:G88)</f>
        <v>6921178.4000000004</v>
      </c>
      <c r="E88" s="19">
        <v>6828067.4000000004</v>
      </c>
      <c r="F88" s="19"/>
      <c r="G88" s="19">
        <v>93111</v>
      </c>
      <c r="H88" s="38"/>
    </row>
    <row r="89" spans="1:8" x14ac:dyDescent="0.2">
      <c r="A89" s="5"/>
      <c r="B89" s="5"/>
      <c r="C89" s="9"/>
      <c r="D89" s="33"/>
      <c r="E89" s="33"/>
      <c r="F89" s="33"/>
      <c r="G89" s="33"/>
      <c r="H89" s="33"/>
    </row>
    <row r="90" spans="1:8" s="4" customFormat="1" ht="34.5" x14ac:dyDescent="0.2">
      <c r="A90" s="42"/>
      <c r="B90" s="43"/>
      <c r="C90" s="43" t="s">
        <v>54</v>
      </c>
      <c r="D90" s="41">
        <f>SUM(D92:D94)</f>
        <v>94084374.5</v>
      </c>
      <c r="E90" s="41">
        <f>SUM(E92:E94)</f>
        <v>93925124.5</v>
      </c>
      <c r="F90" s="41">
        <f t="shared" ref="F90:H90" si="19">SUM(F92:F94)</f>
        <v>0</v>
      </c>
      <c r="G90" s="41">
        <f t="shared" si="19"/>
        <v>0</v>
      </c>
      <c r="H90" s="41">
        <f t="shared" si="19"/>
        <v>159250</v>
      </c>
    </row>
    <row r="91" spans="1:8" s="4" customFormat="1" x14ac:dyDescent="0.2">
      <c r="A91" s="42"/>
      <c r="B91" s="42"/>
      <c r="C91" s="42" t="s">
        <v>15</v>
      </c>
      <c r="D91" s="45"/>
      <c r="E91" s="45"/>
      <c r="F91" s="45"/>
      <c r="G91" s="45"/>
      <c r="H91" s="45"/>
    </row>
    <row r="92" spans="1:8" s="8" customFormat="1" ht="42" customHeight="1" x14ac:dyDescent="0.2">
      <c r="A92" s="21">
        <v>1169</v>
      </c>
      <c r="B92" s="21">
        <v>31001</v>
      </c>
      <c r="C92" s="22" t="s">
        <v>55</v>
      </c>
      <c r="D92" s="41">
        <f>SUM(E92:H92)</f>
        <v>92725124.5</v>
      </c>
      <c r="E92" s="41">
        <v>92725124.5</v>
      </c>
      <c r="F92" s="41"/>
      <c r="G92" s="41"/>
      <c r="H92" s="41"/>
    </row>
    <row r="93" spans="1:8" s="8" customFormat="1" ht="32.25" customHeight="1" x14ac:dyDescent="0.2">
      <c r="A93" s="21">
        <v>1204</v>
      </c>
      <c r="B93" s="21">
        <v>31001</v>
      </c>
      <c r="C93" s="22" t="s">
        <v>137</v>
      </c>
      <c r="D93" s="41">
        <f>SUM(E93:H93)</f>
        <v>159250</v>
      </c>
      <c r="E93" s="41"/>
      <c r="F93" s="41"/>
      <c r="G93" s="41"/>
      <c r="H93" s="41">
        <v>159250</v>
      </c>
    </row>
    <row r="94" spans="1:8" s="8" customFormat="1" ht="32.25" customHeight="1" x14ac:dyDescent="0.2">
      <c r="A94" s="21">
        <v>9001</v>
      </c>
      <c r="B94" s="21">
        <v>31001</v>
      </c>
      <c r="C94" s="22" t="s">
        <v>56</v>
      </c>
      <c r="D94" s="41">
        <f>SUM(E94:H94)</f>
        <v>1200000</v>
      </c>
      <c r="E94" s="41">
        <v>1200000</v>
      </c>
      <c r="F94" s="41"/>
      <c r="G94" s="41"/>
      <c r="H94" s="41"/>
    </row>
    <row r="95" spans="1:8" s="8" customFormat="1" x14ac:dyDescent="0.2">
      <c r="A95" s="6"/>
      <c r="B95" s="6"/>
      <c r="C95" s="7"/>
      <c r="D95" s="32"/>
      <c r="E95" s="32"/>
      <c r="F95" s="32"/>
      <c r="G95" s="32"/>
      <c r="H95" s="32"/>
    </row>
    <row r="96" spans="1:8" s="4" customFormat="1" ht="59.25" customHeight="1" x14ac:dyDescent="0.2">
      <c r="A96" s="5"/>
      <c r="B96" s="15"/>
      <c r="C96" s="15" t="s">
        <v>121</v>
      </c>
      <c r="D96" s="32">
        <f>SUM(D98:D105)</f>
        <v>12294028.300000001</v>
      </c>
      <c r="E96" s="32">
        <f>SUM(E98:E105)</f>
        <v>360000</v>
      </c>
      <c r="F96" s="32">
        <f>SUM(F98:F105)</f>
        <v>11839412.199999999</v>
      </c>
      <c r="G96" s="32">
        <f>SUM(G98:G105)</f>
        <v>0</v>
      </c>
      <c r="H96" s="32">
        <f>SUM(H98:H105)</f>
        <v>94616.1</v>
      </c>
    </row>
    <row r="97" spans="1:8" s="4" customFormat="1" x14ac:dyDescent="0.2">
      <c r="A97" s="5"/>
      <c r="B97" s="5"/>
      <c r="C97" s="5" t="s">
        <v>15</v>
      </c>
      <c r="D97" s="33"/>
      <c r="E97" s="33"/>
      <c r="F97" s="33"/>
      <c r="G97" s="33"/>
      <c r="H97" s="33"/>
    </row>
    <row r="98" spans="1:8" s="8" customFormat="1" ht="39" customHeight="1" x14ac:dyDescent="0.2">
      <c r="A98" s="21">
        <v>1049</v>
      </c>
      <c r="B98" s="21">
        <v>21001</v>
      </c>
      <c r="C98" s="22" t="s">
        <v>57</v>
      </c>
      <c r="D98" s="41">
        <f>SUM(E98:H98)</f>
        <v>6559612.2000000002</v>
      </c>
      <c r="E98" s="41">
        <v>0</v>
      </c>
      <c r="F98" s="41">
        <v>6559612.2000000002</v>
      </c>
      <c r="G98" s="41">
        <v>0</v>
      </c>
      <c r="H98" s="41">
        <v>0</v>
      </c>
    </row>
    <row r="99" spans="1:8" s="8" customFormat="1" ht="34.5" x14ac:dyDescent="0.2">
      <c r="A99" s="21">
        <v>1049</v>
      </c>
      <c r="B99" s="21">
        <v>21002</v>
      </c>
      <c r="C99" s="22" t="s">
        <v>58</v>
      </c>
      <c r="D99" s="41">
        <f t="shared" ref="D99:D105" si="20">SUM(E99:H99)</f>
        <v>529800</v>
      </c>
      <c r="E99" s="41"/>
      <c r="F99" s="41">
        <v>529800</v>
      </c>
      <c r="G99" s="41"/>
      <c r="H99" s="41"/>
    </row>
    <row r="100" spans="1:8" s="8" customFormat="1" ht="69" x14ac:dyDescent="0.2">
      <c r="A100" s="21">
        <v>1001</v>
      </c>
      <c r="B100" s="21">
        <v>31001</v>
      </c>
      <c r="C100" s="22" t="s">
        <v>125</v>
      </c>
      <c r="D100" s="41">
        <f t="shared" si="20"/>
        <v>7385</v>
      </c>
      <c r="E100" s="41"/>
      <c r="F100" s="41"/>
      <c r="G100" s="41"/>
      <c r="H100" s="41">
        <v>7385</v>
      </c>
    </row>
    <row r="101" spans="1:8" s="8" customFormat="1" ht="63" customHeight="1" x14ac:dyDescent="0.2">
      <c r="A101" s="21">
        <v>1106</v>
      </c>
      <c r="B101" s="21">
        <v>31001</v>
      </c>
      <c r="C101" s="22" t="s">
        <v>28</v>
      </c>
      <c r="D101" s="41">
        <f t="shared" si="20"/>
        <v>3930.8</v>
      </c>
      <c r="E101" s="41"/>
      <c r="F101" s="41"/>
      <c r="G101" s="41"/>
      <c r="H101" s="41">
        <v>3930.8</v>
      </c>
    </row>
    <row r="102" spans="1:8" s="8" customFormat="1" ht="24" customHeight="1" x14ac:dyDescent="0.2">
      <c r="A102" s="27">
        <v>1004</v>
      </c>
      <c r="B102" s="27">
        <v>31002</v>
      </c>
      <c r="C102" s="28" t="s">
        <v>38</v>
      </c>
      <c r="D102" s="41">
        <f t="shared" si="20"/>
        <v>4750000</v>
      </c>
      <c r="E102" s="32"/>
      <c r="F102" s="32">
        <v>4750000</v>
      </c>
      <c r="G102" s="32"/>
      <c r="H102" s="32"/>
    </row>
    <row r="103" spans="1:8" s="8" customFormat="1" ht="54.75" customHeight="1" x14ac:dyDescent="0.2">
      <c r="A103" s="27">
        <v>1004</v>
      </c>
      <c r="B103" s="27">
        <v>31007</v>
      </c>
      <c r="C103" s="28" t="s">
        <v>133</v>
      </c>
      <c r="D103" s="41">
        <f t="shared" si="20"/>
        <v>360000</v>
      </c>
      <c r="E103" s="32">
        <v>360000</v>
      </c>
      <c r="F103" s="32"/>
      <c r="G103" s="32"/>
      <c r="H103" s="32">
        <v>0</v>
      </c>
    </row>
    <row r="104" spans="1:8" s="8" customFormat="1" ht="44.25" customHeight="1" x14ac:dyDescent="0.2">
      <c r="A104" s="6">
        <v>1109</v>
      </c>
      <c r="B104" s="6">
        <v>31001</v>
      </c>
      <c r="C104" s="7" t="s">
        <v>39</v>
      </c>
      <c r="D104" s="41">
        <f t="shared" si="20"/>
        <v>3000</v>
      </c>
      <c r="E104" s="32"/>
      <c r="F104" s="32"/>
      <c r="G104" s="32"/>
      <c r="H104" s="32">
        <v>3000</v>
      </c>
    </row>
    <row r="105" spans="1:8" s="8" customFormat="1" ht="43.5" customHeight="1" x14ac:dyDescent="0.2">
      <c r="A105" s="6">
        <v>9004</v>
      </c>
      <c r="B105" s="6">
        <v>31001</v>
      </c>
      <c r="C105" s="7" t="s">
        <v>59</v>
      </c>
      <c r="D105" s="41">
        <f t="shared" si="20"/>
        <v>80300.3</v>
      </c>
      <c r="E105" s="32"/>
      <c r="F105" s="32"/>
      <c r="G105" s="32"/>
      <c r="H105" s="32">
        <v>80300.3</v>
      </c>
    </row>
    <row r="106" spans="1:8" x14ac:dyDescent="0.2">
      <c r="A106" s="5"/>
      <c r="B106" s="5"/>
      <c r="C106" s="9"/>
      <c r="D106" s="33"/>
      <c r="E106" s="33"/>
      <c r="F106" s="33"/>
      <c r="G106" s="33"/>
      <c r="H106" s="33"/>
    </row>
    <row r="107" spans="1:8" s="4" customFormat="1" ht="24.75" customHeight="1" x14ac:dyDescent="0.2">
      <c r="A107" s="5"/>
      <c r="B107" s="15"/>
      <c r="C107" s="15" t="s">
        <v>60</v>
      </c>
      <c r="D107" s="32">
        <f>D109</f>
        <v>20159.2</v>
      </c>
      <c r="E107" s="32">
        <f t="shared" ref="E107:H107" si="21">E109</f>
        <v>0</v>
      </c>
      <c r="F107" s="32">
        <f t="shared" si="21"/>
        <v>0</v>
      </c>
      <c r="G107" s="32">
        <f t="shared" si="21"/>
        <v>0</v>
      </c>
      <c r="H107" s="32">
        <f t="shared" si="21"/>
        <v>20159.2</v>
      </c>
    </row>
    <row r="108" spans="1:8" s="4" customFormat="1" x14ac:dyDescent="0.2">
      <c r="A108" s="5"/>
      <c r="B108" s="5"/>
      <c r="C108" s="5" t="s">
        <v>15</v>
      </c>
      <c r="D108" s="33"/>
      <c r="E108" s="33"/>
      <c r="F108" s="33"/>
      <c r="G108" s="33"/>
      <c r="H108" s="33"/>
    </row>
    <row r="109" spans="1:8" s="8" customFormat="1" ht="39.75" customHeight="1" x14ac:dyDescent="0.2">
      <c r="A109" s="6">
        <v>1108</v>
      </c>
      <c r="B109" s="6">
        <v>31001</v>
      </c>
      <c r="C109" s="7" t="s">
        <v>61</v>
      </c>
      <c r="D109" s="32">
        <f>SUM(E109:H109)</f>
        <v>20159.2</v>
      </c>
      <c r="E109" s="32"/>
      <c r="F109" s="32"/>
      <c r="G109" s="32"/>
      <c r="H109" s="32">
        <v>20159.2</v>
      </c>
    </row>
    <row r="110" spans="1:8" x14ac:dyDescent="0.2">
      <c r="A110" s="5"/>
      <c r="B110" s="5"/>
      <c r="C110" s="9"/>
      <c r="D110" s="33"/>
      <c r="E110" s="33"/>
      <c r="F110" s="33"/>
      <c r="G110" s="33"/>
      <c r="H110" s="33"/>
    </row>
    <row r="111" spans="1:8" s="4" customFormat="1" ht="40.5" customHeight="1" x14ac:dyDescent="0.2">
      <c r="A111" s="5"/>
      <c r="B111" s="15"/>
      <c r="C111" s="15" t="s">
        <v>62</v>
      </c>
      <c r="D111" s="32">
        <f>D113</f>
        <v>8618.4</v>
      </c>
      <c r="E111" s="32">
        <f t="shared" ref="E111:H111" si="22">E113</f>
        <v>0</v>
      </c>
      <c r="F111" s="32">
        <f t="shared" si="22"/>
        <v>0</v>
      </c>
      <c r="G111" s="32">
        <f t="shared" si="22"/>
        <v>0</v>
      </c>
      <c r="H111" s="32">
        <f t="shared" si="22"/>
        <v>8618.4</v>
      </c>
    </row>
    <row r="112" spans="1:8" s="4" customFormat="1" x14ac:dyDescent="0.2">
      <c r="A112" s="5"/>
      <c r="B112" s="5"/>
      <c r="C112" s="5" t="s">
        <v>15</v>
      </c>
      <c r="D112" s="33"/>
      <c r="E112" s="33"/>
      <c r="F112" s="33"/>
      <c r="G112" s="33"/>
      <c r="H112" s="33"/>
    </row>
    <row r="113" spans="1:8" s="8" customFormat="1" ht="51.75" x14ac:dyDescent="0.2">
      <c r="A113" s="6">
        <v>1112</v>
      </c>
      <c r="B113" s="6">
        <v>31001</v>
      </c>
      <c r="C113" s="7" t="s">
        <v>63</v>
      </c>
      <c r="D113" s="32">
        <f t="shared" ref="D113" si="23">SUM(E113:H113)</f>
        <v>8618.4</v>
      </c>
      <c r="E113" s="32"/>
      <c r="F113" s="32"/>
      <c r="G113" s="32"/>
      <c r="H113" s="32">
        <v>8618.4</v>
      </c>
    </row>
    <row r="114" spans="1:8" x14ac:dyDescent="0.2">
      <c r="A114" s="5"/>
      <c r="B114" s="5"/>
      <c r="C114" s="9"/>
      <c r="D114" s="33"/>
      <c r="E114" s="33"/>
      <c r="F114" s="33"/>
      <c r="G114" s="33"/>
      <c r="H114" s="33"/>
    </row>
    <row r="115" spans="1:8" s="44" customFormat="1" ht="51.75" x14ac:dyDescent="0.2">
      <c r="A115" s="42"/>
      <c r="B115" s="43"/>
      <c r="C115" s="43" t="s">
        <v>155</v>
      </c>
      <c r="D115" s="49">
        <f>SUM(E115:H115)</f>
        <v>2510000</v>
      </c>
      <c r="E115" s="49">
        <f>SUM(E117:E119)</f>
        <v>0</v>
      </c>
      <c r="F115" s="49">
        <f t="shared" ref="F115:G115" si="24">SUM(F117:F119)</f>
        <v>0</v>
      </c>
      <c r="G115" s="49">
        <f t="shared" si="24"/>
        <v>10000</v>
      </c>
      <c r="H115" s="49">
        <f>SUM(H117:H119)</f>
        <v>2500000</v>
      </c>
    </row>
    <row r="116" spans="1:8" s="44" customFormat="1" x14ac:dyDescent="0.2">
      <c r="A116" s="42"/>
      <c r="B116" s="42"/>
      <c r="C116" s="42" t="s">
        <v>15</v>
      </c>
      <c r="D116" s="49"/>
      <c r="E116" s="50"/>
      <c r="F116" s="50"/>
      <c r="G116" s="50"/>
      <c r="H116" s="50"/>
    </row>
    <row r="117" spans="1:8" s="8" customFormat="1" ht="39.75" customHeight="1" x14ac:dyDescent="0.2">
      <c r="A117" s="21">
        <v>1219</v>
      </c>
      <c r="B117" s="21">
        <v>31001</v>
      </c>
      <c r="C117" s="22" t="s">
        <v>153</v>
      </c>
      <c r="D117" s="41">
        <f>SUM(E117:H117)</f>
        <v>10000</v>
      </c>
      <c r="E117" s="41"/>
      <c r="F117" s="41"/>
      <c r="G117" s="41">
        <v>10000</v>
      </c>
      <c r="H117" s="41"/>
    </row>
    <row r="118" spans="1:8" s="51" customFormat="1" ht="34.5" x14ac:dyDescent="0.2">
      <c r="A118" s="21">
        <v>1220</v>
      </c>
      <c r="B118" s="21">
        <v>31001</v>
      </c>
      <c r="C118" s="22" t="s">
        <v>156</v>
      </c>
      <c r="D118" s="49">
        <f>SUM(E118:H118)</f>
        <v>1500000</v>
      </c>
      <c r="E118" s="49"/>
      <c r="F118" s="49">
        <v>0</v>
      </c>
      <c r="G118" s="49">
        <v>0</v>
      </c>
      <c r="H118" s="49">
        <v>1500000</v>
      </c>
    </row>
    <row r="119" spans="1:8" s="51" customFormat="1" ht="34.5" x14ac:dyDescent="0.2">
      <c r="A119" s="21">
        <v>1164</v>
      </c>
      <c r="B119" s="21">
        <v>32001</v>
      </c>
      <c r="C119" s="22" t="s">
        <v>157</v>
      </c>
      <c r="D119" s="49">
        <f>SUM(E119:H119)</f>
        <v>1000000</v>
      </c>
      <c r="E119" s="49"/>
      <c r="F119" s="49"/>
      <c r="G119" s="49"/>
      <c r="H119" s="49">
        <v>1000000</v>
      </c>
    </row>
    <row r="120" spans="1:8" s="51" customFormat="1" x14ac:dyDescent="0.2">
      <c r="A120" s="21"/>
      <c r="B120" s="21"/>
      <c r="C120" s="22"/>
      <c r="D120" s="49"/>
      <c r="E120" s="49"/>
      <c r="F120" s="49"/>
      <c r="G120" s="49"/>
      <c r="H120" s="49"/>
    </row>
    <row r="121" spans="1:8" s="4" customFormat="1" ht="23.25" customHeight="1" x14ac:dyDescent="0.2">
      <c r="A121" s="5"/>
      <c r="B121" s="15"/>
      <c r="C121" s="15" t="s">
        <v>64</v>
      </c>
      <c r="D121" s="32">
        <f>D123</f>
        <v>243760</v>
      </c>
      <c r="E121" s="32">
        <f t="shared" ref="E121:H121" si="25">E123</f>
        <v>0</v>
      </c>
      <c r="F121" s="32">
        <f t="shared" si="25"/>
        <v>0</v>
      </c>
      <c r="G121" s="32">
        <f t="shared" si="25"/>
        <v>0</v>
      </c>
      <c r="H121" s="32">
        <f t="shared" si="25"/>
        <v>243760</v>
      </c>
    </row>
    <row r="122" spans="1:8" s="4" customFormat="1" x14ac:dyDescent="0.2">
      <c r="A122" s="5"/>
      <c r="B122" s="5"/>
      <c r="C122" s="5" t="s">
        <v>15</v>
      </c>
      <c r="D122" s="33"/>
      <c r="E122" s="33"/>
      <c r="F122" s="33"/>
      <c r="G122" s="33"/>
      <c r="H122" s="33"/>
    </row>
    <row r="123" spans="1:8" s="8" customFormat="1" ht="60.75" customHeight="1" x14ac:dyDescent="0.2">
      <c r="A123" s="21">
        <v>1143</v>
      </c>
      <c r="B123" s="21">
        <v>31001</v>
      </c>
      <c r="C123" s="22" t="s">
        <v>115</v>
      </c>
      <c r="D123" s="41">
        <f t="shared" ref="D123" si="26">SUM(E123:H123)</f>
        <v>243760</v>
      </c>
      <c r="E123" s="41"/>
      <c r="F123" s="41"/>
      <c r="G123" s="41"/>
      <c r="H123" s="41">
        <v>243760</v>
      </c>
    </row>
    <row r="124" spans="1:8" x14ac:dyDescent="0.2">
      <c r="A124" s="5"/>
      <c r="B124" s="5"/>
      <c r="C124" s="9"/>
      <c r="D124" s="33"/>
      <c r="E124" s="33"/>
      <c r="F124" s="33"/>
      <c r="G124" s="33"/>
      <c r="H124" s="33"/>
    </row>
    <row r="125" spans="1:8" s="4" customFormat="1" ht="41.25" customHeight="1" x14ac:dyDescent="0.2">
      <c r="A125" s="5"/>
      <c r="B125" s="15"/>
      <c r="C125" s="15" t="s">
        <v>65</v>
      </c>
      <c r="D125" s="32">
        <f>D127</f>
        <v>3620.4</v>
      </c>
      <c r="E125" s="32">
        <f t="shared" ref="E125:H125" si="27">E127</f>
        <v>0</v>
      </c>
      <c r="F125" s="32">
        <f t="shared" si="27"/>
        <v>0</v>
      </c>
      <c r="G125" s="32">
        <f t="shared" si="27"/>
        <v>0</v>
      </c>
      <c r="H125" s="32">
        <f t="shared" si="27"/>
        <v>3620.4</v>
      </c>
    </row>
    <row r="126" spans="1:8" s="4" customFormat="1" x14ac:dyDescent="0.2">
      <c r="A126" s="5"/>
      <c r="B126" s="5"/>
      <c r="C126" s="5" t="s">
        <v>15</v>
      </c>
      <c r="D126" s="33"/>
      <c r="E126" s="33"/>
      <c r="F126" s="33"/>
      <c r="G126" s="33"/>
      <c r="H126" s="33"/>
    </row>
    <row r="127" spans="1:8" s="8" customFormat="1" ht="58.5" customHeight="1" x14ac:dyDescent="0.2">
      <c r="A127" s="6">
        <v>1064</v>
      </c>
      <c r="B127" s="6">
        <v>31001</v>
      </c>
      <c r="C127" s="7" t="s">
        <v>66</v>
      </c>
      <c r="D127" s="32">
        <f t="shared" ref="D127" si="28">SUM(E127:H127)</f>
        <v>3620.4</v>
      </c>
      <c r="E127" s="32"/>
      <c r="F127" s="32"/>
      <c r="G127" s="32"/>
      <c r="H127" s="32">
        <v>3620.4</v>
      </c>
    </row>
    <row r="128" spans="1:8" x14ac:dyDescent="0.2">
      <c r="A128" s="5"/>
      <c r="B128" s="5"/>
      <c r="C128" s="9"/>
      <c r="D128" s="33"/>
      <c r="E128" s="33"/>
      <c r="F128" s="33"/>
      <c r="G128" s="33"/>
      <c r="H128" s="33"/>
    </row>
    <row r="129" spans="1:8" s="4" customFormat="1" ht="60" customHeight="1" x14ac:dyDescent="0.2">
      <c r="A129" s="5"/>
      <c r="B129" s="15"/>
      <c r="C129" s="15" t="s">
        <v>67</v>
      </c>
      <c r="D129" s="32">
        <f>D131</f>
        <v>3885</v>
      </c>
      <c r="E129" s="32">
        <f t="shared" ref="E129:H129" si="29">E131</f>
        <v>0</v>
      </c>
      <c r="F129" s="32">
        <f t="shared" si="29"/>
        <v>0</v>
      </c>
      <c r="G129" s="32">
        <f t="shared" si="29"/>
        <v>0</v>
      </c>
      <c r="H129" s="32">
        <f t="shared" si="29"/>
        <v>3885</v>
      </c>
    </row>
    <row r="130" spans="1:8" s="4" customFormat="1" x14ac:dyDescent="0.2">
      <c r="A130" s="5"/>
      <c r="B130" s="5"/>
      <c r="C130" s="5" t="s">
        <v>15</v>
      </c>
      <c r="D130" s="33"/>
      <c r="E130" s="33"/>
      <c r="F130" s="33"/>
      <c r="G130" s="33"/>
      <c r="H130" s="33"/>
    </row>
    <row r="131" spans="1:8" s="8" customFormat="1" ht="60" customHeight="1" x14ac:dyDescent="0.2">
      <c r="A131" s="6">
        <v>1034</v>
      </c>
      <c r="B131" s="6">
        <v>31001</v>
      </c>
      <c r="C131" s="7" t="s">
        <v>68</v>
      </c>
      <c r="D131" s="32">
        <f t="shared" ref="D131" si="30">SUM(E131:H131)</f>
        <v>3885</v>
      </c>
      <c r="E131" s="32"/>
      <c r="F131" s="32"/>
      <c r="G131" s="32"/>
      <c r="H131" s="32">
        <v>3885</v>
      </c>
    </row>
    <row r="132" spans="1:8" x14ac:dyDescent="0.2">
      <c r="A132" s="5"/>
      <c r="B132" s="5"/>
      <c r="C132" s="9"/>
      <c r="D132" s="33"/>
      <c r="E132" s="33"/>
      <c r="F132" s="33"/>
      <c r="G132" s="33"/>
      <c r="H132" s="33"/>
    </row>
    <row r="133" spans="1:8" s="4" customFormat="1" ht="60" customHeight="1" x14ac:dyDescent="0.2">
      <c r="A133" s="5"/>
      <c r="B133" s="15"/>
      <c r="C133" s="15" t="s">
        <v>123</v>
      </c>
      <c r="D133" s="32">
        <f>D135</f>
        <v>1400</v>
      </c>
      <c r="E133" s="32">
        <f t="shared" ref="E133:H133" si="31">E135</f>
        <v>0</v>
      </c>
      <c r="F133" s="32">
        <f t="shared" si="31"/>
        <v>0</v>
      </c>
      <c r="G133" s="32">
        <f t="shared" si="31"/>
        <v>0</v>
      </c>
      <c r="H133" s="32">
        <f t="shared" si="31"/>
        <v>1400</v>
      </c>
    </row>
    <row r="134" spans="1:8" s="4" customFormat="1" x14ac:dyDescent="0.2">
      <c r="A134" s="5"/>
      <c r="B134" s="5"/>
      <c r="C134" s="5" t="s">
        <v>15</v>
      </c>
      <c r="D134" s="33"/>
      <c r="E134" s="33"/>
      <c r="F134" s="33"/>
      <c r="G134" s="33"/>
      <c r="H134" s="33"/>
    </row>
    <row r="135" spans="1:8" s="8" customFormat="1" ht="60" customHeight="1" x14ac:dyDescent="0.2">
      <c r="A135" s="6">
        <v>1042</v>
      </c>
      <c r="B135" s="6">
        <v>31001</v>
      </c>
      <c r="C135" s="7" t="s">
        <v>124</v>
      </c>
      <c r="D135" s="32">
        <f t="shared" ref="D135" si="32">SUM(E135:H135)</f>
        <v>1400</v>
      </c>
      <c r="E135" s="32"/>
      <c r="F135" s="32"/>
      <c r="G135" s="32"/>
      <c r="H135" s="32">
        <v>1400</v>
      </c>
    </row>
    <row r="136" spans="1:8" s="4" customFormat="1" ht="30" customHeight="1" x14ac:dyDescent="0.2">
      <c r="A136" s="5"/>
      <c r="B136" s="15"/>
      <c r="C136" s="15" t="s">
        <v>69</v>
      </c>
      <c r="D136" s="32">
        <f t="shared" ref="D136:G136" si="33">D138+D139+D140+D141+D142+D144+D145+D143</f>
        <v>1040287.3999999999</v>
      </c>
      <c r="E136" s="32">
        <f t="shared" si="33"/>
        <v>0</v>
      </c>
      <c r="F136" s="32">
        <f t="shared" si="33"/>
        <v>0</v>
      </c>
      <c r="G136" s="32">
        <f t="shared" si="33"/>
        <v>490287.4</v>
      </c>
      <c r="H136" s="32">
        <f>H138+H139+H140+H141+H142+H144+H145+H143</f>
        <v>550000</v>
      </c>
    </row>
    <row r="137" spans="1:8" s="4" customFormat="1" x14ac:dyDescent="0.2">
      <c r="A137" s="5"/>
      <c r="B137" s="5"/>
      <c r="C137" s="5" t="s">
        <v>15</v>
      </c>
      <c r="D137" s="33"/>
      <c r="E137" s="33"/>
      <c r="F137" s="33"/>
      <c r="G137" s="33"/>
      <c r="H137" s="33"/>
    </row>
    <row r="138" spans="1:8" s="8" customFormat="1" ht="45" customHeight="1" x14ac:dyDescent="0.2">
      <c r="A138" s="6">
        <v>1012</v>
      </c>
      <c r="B138" s="6">
        <v>31002</v>
      </c>
      <c r="C138" s="7" t="s">
        <v>70</v>
      </c>
      <c r="D138" s="32">
        <f t="shared" ref="D138:D144" si="34">SUM(E138:H138)</f>
        <v>450000</v>
      </c>
      <c r="E138" s="32"/>
      <c r="F138" s="32"/>
      <c r="G138" s="32"/>
      <c r="H138" s="32">
        <v>450000</v>
      </c>
    </row>
    <row r="139" spans="1:8" s="8" customFormat="1" ht="63" customHeight="1" x14ac:dyDescent="0.2">
      <c r="A139" s="6">
        <v>1012</v>
      </c>
      <c r="B139" s="6">
        <v>31003</v>
      </c>
      <c r="C139" s="7" t="s">
        <v>154</v>
      </c>
      <c r="D139" s="32">
        <f t="shared" si="34"/>
        <v>100000</v>
      </c>
      <c r="E139" s="32"/>
      <c r="F139" s="32"/>
      <c r="G139" s="32"/>
      <c r="H139" s="32">
        <v>100000</v>
      </c>
    </row>
    <row r="140" spans="1:8" s="8" customFormat="1" ht="61.5" customHeight="1" x14ac:dyDescent="0.2">
      <c r="A140" s="6">
        <v>1012</v>
      </c>
      <c r="B140" s="6">
        <v>31004</v>
      </c>
      <c r="C140" s="7" t="s">
        <v>122</v>
      </c>
      <c r="D140" s="32">
        <f t="shared" si="34"/>
        <v>374849.7</v>
      </c>
      <c r="E140" s="32"/>
      <c r="F140" s="32"/>
      <c r="G140" s="32">
        <v>374849.7</v>
      </c>
      <c r="H140" s="32"/>
    </row>
    <row r="141" spans="1:8" s="8" customFormat="1" ht="34.5" x14ac:dyDescent="0.2">
      <c r="A141" s="6">
        <v>1012</v>
      </c>
      <c r="B141" s="6">
        <v>31005</v>
      </c>
      <c r="C141" s="7" t="s">
        <v>71</v>
      </c>
      <c r="D141" s="32">
        <f t="shared" si="34"/>
        <v>30720</v>
      </c>
      <c r="E141" s="32"/>
      <c r="F141" s="32"/>
      <c r="G141" s="32">
        <v>30720</v>
      </c>
      <c r="H141" s="32"/>
    </row>
    <row r="142" spans="1:8" s="8" customFormat="1" ht="54" customHeight="1" x14ac:dyDescent="0.2">
      <c r="A142" s="6">
        <v>1012</v>
      </c>
      <c r="B142" s="6">
        <v>31006</v>
      </c>
      <c r="C142" s="7" t="s">
        <v>72</v>
      </c>
      <c r="D142" s="32">
        <f t="shared" si="34"/>
        <v>12000</v>
      </c>
      <c r="E142" s="32"/>
      <c r="F142" s="32"/>
      <c r="G142" s="32">
        <v>12000</v>
      </c>
      <c r="H142" s="32"/>
    </row>
    <row r="143" spans="1:8" s="8" customFormat="1" ht="54" customHeight="1" x14ac:dyDescent="0.2">
      <c r="A143" s="6">
        <v>1012</v>
      </c>
      <c r="B143" s="6">
        <v>31007</v>
      </c>
      <c r="C143" s="7" t="s">
        <v>116</v>
      </c>
      <c r="D143" s="32">
        <f>SUM(E143:H143)</f>
        <v>34088</v>
      </c>
      <c r="E143" s="32">
        <v>0</v>
      </c>
      <c r="F143" s="32">
        <v>0</v>
      </c>
      <c r="G143" s="32">
        <v>34088</v>
      </c>
      <c r="H143" s="32">
        <v>0</v>
      </c>
    </row>
    <row r="144" spans="1:8" s="8" customFormat="1" ht="54" customHeight="1" x14ac:dyDescent="0.2">
      <c r="A144" s="6">
        <v>1012</v>
      </c>
      <c r="B144" s="6">
        <v>31010</v>
      </c>
      <c r="C144" s="7" t="s">
        <v>119</v>
      </c>
      <c r="D144" s="32">
        <f t="shared" si="34"/>
        <v>32351</v>
      </c>
      <c r="E144" s="32"/>
      <c r="F144" s="32"/>
      <c r="G144" s="32">
        <v>32351</v>
      </c>
      <c r="H144" s="32"/>
    </row>
    <row r="145" spans="1:8" s="8" customFormat="1" ht="54" customHeight="1" x14ac:dyDescent="0.2">
      <c r="A145" s="6">
        <v>1012</v>
      </c>
      <c r="B145" s="6">
        <v>31011</v>
      </c>
      <c r="C145" s="7" t="s">
        <v>120</v>
      </c>
      <c r="D145" s="32">
        <f>SUM(E145:H145)</f>
        <v>6278.7</v>
      </c>
      <c r="E145" s="32"/>
      <c r="F145" s="32"/>
      <c r="G145" s="32">
        <v>6278.7</v>
      </c>
      <c r="H145" s="32"/>
    </row>
    <row r="146" spans="1:8" x14ac:dyDescent="0.2">
      <c r="A146" s="5"/>
      <c r="B146" s="5"/>
      <c r="C146" s="9"/>
      <c r="D146" s="33"/>
      <c r="E146" s="33"/>
      <c r="F146" s="33"/>
      <c r="G146" s="33"/>
      <c r="H146" s="33"/>
    </row>
    <row r="147" spans="1:8" s="4" customFormat="1" ht="24.75" customHeight="1" x14ac:dyDescent="0.2">
      <c r="A147" s="5"/>
      <c r="B147" s="15"/>
      <c r="C147" s="15" t="s">
        <v>73</v>
      </c>
      <c r="D147" s="32">
        <f>D149+D150+D151+D156</f>
        <v>1897262.5</v>
      </c>
      <c r="E147" s="32">
        <f t="shared" ref="E147" si="35">E149+E150+E151+E156</f>
        <v>0</v>
      </c>
      <c r="F147" s="32">
        <f>F149+F150+F151+F156</f>
        <v>90348.5</v>
      </c>
      <c r="G147" s="32">
        <f>G149+G150+G151+G156</f>
        <v>42000</v>
      </c>
      <c r="H147" s="32">
        <f>H149+H150+H151+H156</f>
        <v>1764914</v>
      </c>
    </row>
    <row r="148" spans="1:8" s="4" customFormat="1" x14ac:dyDescent="0.2">
      <c r="A148" s="5"/>
      <c r="B148" s="5"/>
      <c r="C148" s="5" t="s">
        <v>15</v>
      </c>
      <c r="D148" s="33"/>
      <c r="E148" s="33"/>
      <c r="F148" s="33"/>
      <c r="G148" s="33"/>
      <c r="H148" s="33"/>
    </row>
    <row r="149" spans="1:8" s="8" customFormat="1" ht="42" customHeight="1" x14ac:dyDescent="0.2">
      <c r="A149" s="6">
        <v>1023</v>
      </c>
      <c r="B149" s="6">
        <v>31001</v>
      </c>
      <c r="C149" s="7" t="s">
        <v>74</v>
      </c>
      <c r="D149" s="32">
        <f t="shared" ref="D149:D150" si="36">SUM(E149:H149)</f>
        <v>440000</v>
      </c>
      <c r="E149" s="32"/>
      <c r="F149" s="32"/>
      <c r="G149" s="32"/>
      <c r="H149" s="32">
        <v>440000</v>
      </c>
    </row>
    <row r="150" spans="1:8" s="8" customFormat="1" ht="42" customHeight="1" x14ac:dyDescent="0.2">
      <c r="A150" s="6">
        <v>9006</v>
      </c>
      <c r="B150" s="6">
        <v>31001</v>
      </c>
      <c r="C150" s="7" t="s">
        <v>75</v>
      </c>
      <c r="D150" s="32">
        <f t="shared" si="36"/>
        <v>1324914</v>
      </c>
      <c r="E150" s="32"/>
      <c r="F150" s="32"/>
      <c r="G150" s="32"/>
      <c r="H150" s="32">
        <v>1324914</v>
      </c>
    </row>
    <row r="151" spans="1:8" s="8" customFormat="1" ht="42" customHeight="1" x14ac:dyDescent="0.2">
      <c r="A151" s="6">
        <v>9006</v>
      </c>
      <c r="B151" s="6">
        <v>31003</v>
      </c>
      <c r="C151" s="7" t="s">
        <v>76</v>
      </c>
      <c r="D151" s="32">
        <f>SUM(D153:D155)</f>
        <v>38000</v>
      </c>
      <c r="E151" s="32">
        <f>SUM(E153:E155)</f>
        <v>0</v>
      </c>
      <c r="F151" s="32">
        <f>SUM(F153:F155)</f>
        <v>0</v>
      </c>
      <c r="G151" s="32">
        <f>SUM(G153:G155)</f>
        <v>38000</v>
      </c>
      <c r="H151" s="32">
        <f>SUM(H153:H155)</f>
        <v>0</v>
      </c>
    </row>
    <row r="152" spans="1:8" s="4" customFormat="1" x14ac:dyDescent="0.2">
      <c r="A152" s="5"/>
      <c r="B152" s="5"/>
      <c r="C152" s="5" t="s">
        <v>15</v>
      </c>
      <c r="D152" s="33"/>
      <c r="E152" s="33"/>
      <c r="F152" s="33"/>
      <c r="G152" s="33"/>
      <c r="H152" s="33"/>
    </row>
    <row r="153" spans="1:8" s="4" customFormat="1" ht="69" x14ac:dyDescent="0.2">
      <c r="A153" s="5"/>
      <c r="B153" s="5"/>
      <c r="C153" s="18" t="s">
        <v>144</v>
      </c>
      <c r="D153" s="33">
        <f>SUM(E153:H153)</f>
        <v>5000</v>
      </c>
      <c r="E153" s="33"/>
      <c r="F153" s="33"/>
      <c r="G153" s="33">
        <v>5000</v>
      </c>
      <c r="H153" s="33"/>
    </row>
    <row r="154" spans="1:8" s="10" customFormat="1" ht="87.75" customHeight="1" x14ac:dyDescent="0.2">
      <c r="A154" s="20"/>
      <c r="B154" s="20"/>
      <c r="C154" s="18" t="s">
        <v>145</v>
      </c>
      <c r="D154" s="33">
        <f t="shared" ref="D154:D155" si="37">SUM(E154:H154)</f>
        <v>15000</v>
      </c>
      <c r="E154" s="39"/>
      <c r="F154" s="39"/>
      <c r="G154" s="39">
        <v>15000</v>
      </c>
      <c r="H154" s="39"/>
    </row>
    <row r="155" spans="1:8" s="10" customFormat="1" ht="87.75" customHeight="1" x14ac:dyDescent="0.2">
      <c r="A155" s="20"/>
      <c r="B155" s="20"/>
      <c r="C155" s="18" t="s">
        <v>146</v>
      </c>
      <c r="D155" s="33">
        <f t="shared" si="37"/>
        <v>18000</v>
      </c>
      <c r="E155" s="39"/>
      <c r="F155" s="39"/>
      <c r="G155" s="39">
        <v>18000</v>
      </c>
      <c r="H155" s="39"/>
    </row>
    <row r="156" spans="1:8" s="8" customFormat="1" ht="42" customHeight="1" x14ac:dyDescent="0.2">
      <c r="A156" s="6">
        <v>9006</v>
      </c>
      <c r="B156" s="6">
        <v>31004</v>
      </c>
      <c r="C156" s="7" t="s">
        <v>77</v>
      </c>
      <c r="D156" s="32">
        <f>SUM(D158:D160)</f>
        <v>94348.5</v>
      </c>
      <c r="E156" s="32">
        <f>SUM(E158:E160)</f>
        <v>0</v>
      </c>
      <c r="F156" s="32">
        <f>SUM(F158:F160)</f>
        <v>90348.5</v>
      </c>
      <c r="G156" s="32">
        <f>SUM(G158:G160)</f>
        <v>4000</v>
      </c>
      <c r="H156" s="32">
        <f>SUM(H158:H160)</f>
        <v>0</v>
      </c>
    </row>
    <row r="157" spans="1:8" s="4" customFormat="1" x14ac:dyDescent="0.2">
      <c r="A157" s="5"/>
      <c r="B157" s="5"/>
      <c r="C157" s="5" t="s">
        <v>15</v>
      </c>
      <c r="D157" s="33"/>
      <c r="E157" s="33"/>
      <c r="F157" s="33"/>
      <c r="G157" s="33"/>
      <c r="H157" s="33"/>
    </row>
    <row r="158" spans="1:8" ht="65.25" customHeight="1" x14ac:dyDescent="0.2">
      <c r="A158" s="5"/>
      <c r="B158" s="5"/>
      <c r="C158" s="18" t="s">
        <v>134</v>
      </c>
      <c r="D158" s="39">
        <f>SUM(E158:H158)</f>
        <v>90348.5</v>
      </c>
      <c r="E158" s="33"/>
      <c r="F158" s="33">
        <v>90348.5</v>
      </c>
      <c r="G158" s="33"/>
      <c r="H158" s="33"/>
    </row>
    <row r="159" spans="1:8" ht="90" customHeight="1" x14ac:dyDescent="0.2">
      <c r="A159" s="5"/>
      <c r="B159" s="5"/>
      <c r="C159" s="18" t="s">
        <v>143</v>
      </c>
      <c r="D159" s="39">
        <f>SUM(E159:H159)</f>
        <v>2500</v>
      </c>
      <c r="E159" s="33"/>
      <c r="F159" s="33"/>
      <c r="G159" s="33">
        <v>2500</v>
      </c>
      <c r="H159" s="33"/>
    </row>
    <row r="160" spans="1:8" ht="71.25" customHeight="1" x14ac:dyDescent="0.2">
      <c r="A160" s="5"/>
      <c r="B160" s="5"/>
      <c r="C160" s="18" t="s">
        <v>147</v>
      </c>
      <c r="D160" s="39">
        <f>SUM(E160:H160)</f>
        <v>1500</v>
      </c>
      <c r="E160" s="33"/>
      <c r="F160" s="33"/>
      <c r="G160" s="33">
        <v>1500</v>
      </c>
      <c r="H160" s="33"/>
    </row>
    <row r="161" spans="1:8" ht="27" customHeight="1" x14ac:dyDescent="0.2">
      <c r="A161" s="5"/>
      <c r="B161" s="5"/>
      <c r="C161" s="18"/>
      <c r="D161" s="39"/>
      <c r="E161" s="33"/>
      <c r="F161" s="33"/>
      <c r="G161" s="33"/>
      <c r="H161" s="33"/>
    </row>
    <row r="162" spans="1:8" s="4" customFormat="1" ht="34.5" x14ac:dyDescent="0.2">
      <c r="A162" s="5"/>
      <c r="B162" s="15"/>
      <c r="C162" s="15" t="s">
        <v>78</v>
      </c>
      <c r="D162" s="32">
        <f>D164+D165+D172+D173</f>
        <v>582407.48</v>
      </c>
      <c r="E162" s="32">
        <f t="shared" ref="E162:H162" si="38">E164+E165+E172+E173</f>
        <v>76334.38</v>
      </c>
      <c r="F162" s="32">
        <f t="shared" si="38"/>
        <v>124000</v>
      </c>
      <c r="G162" s="32">
        <f t="shared" si="38"/>
        <v>20573.099999999999</v>
      </c>
      <c r="H162" s="32">
        <f t="shared" si="38"/>
        <v>361500</v>
      </c>
    </row>
    <row r="163" spans="1:8" s="4" customFormat="1" x14ac:dyDescent="0.2">
      <c r="A163" s="5"/>
      <c r="B163" s="5"/>
      <c r="C163" s="5" t="s">
        <v>15</v>
      </c>
      <c r="D163" s="33"/>
      <c r="E163" s="33"/>
      <c r="F163" s="33"/>
      <c r="G163" s="33"/>
      <c r="H163" s="33"/>
    </row>
    <row r="164" spans="1:8" s="8" customFormat="1" ht="43.5" customHeight="1" x14ac:dyDescent="0.2">
      <c r="A164" s="6">
        <v>1138</v>
      </c>
      <c r="B164" s="6">
        <v>31001</v>
      </c>
      <c r="C164" s="7" t="s">
        <v>79</v>
      </c>
      <c r="D164" s="32">
        <f t="shared" ref="D164" si="39">SUM(E164:H164)</f>
        <v>194900</v>
      </c>
      <c r="E164" s="32"/>
      <c r="F164" s="32"/>
      <c r="G164" s="32"/>
      <c r="H164" s="32">
        <v>194900</v>
      </c>
    </row>
    <row r="165" spans="1:8" s="46" customFormat="1" ht="85.5" customHeight="1" x14ac:dyDescent="0.2">
      <c r="A165" s="21">
        <v>1138</v>
      </c>
      <c r="B165" s="21">
        <v>31002</v>
      </c>
      <c r="C165" s="22" t="s">
        <v>158</v>
      </c>
      <c r="D165" s="49">
        <f>SUM(D167:D171)</f>
        <v>220907.48</v>
      </c>
      <c r="E165" s="49">
        <f>SUM(E167:E171)</f>
        <v>76334.38</v>
      </c>
      <c r="F165" s="49">
        <f t="shared" ref="F165:H165" si="40">SUM(F167:F171)</f>
        <v>124000</v>
      </c>
      <c r="G165" s="49">
        <f t="shared" si="40"/>
        <v>20573.099999999999</v>
      </c>
      <c r="H165" s="49">
        <f t="shared" si="40"/>
        <v>0</v>
      </c>
    </row>
    <row r="166" spans="1:8" s="46" customFormat="1" ht="22.5" customHeight="1" x14ac:dyDescent="0.2">
      <c r="A166" s="21"/>
      <c r="B166" s="21"/>
      <c r="C166" s="42" t="s">
        <v>159</v>
      </c>
      <c r="D166" s="49"/>
      <c r="E166" s="49"/>
      <c r="F166" s="49"/>
      <c r="G166" s="49"/>
      <c r="H166" s="49"/>
    </row>
    <row r="167" spans="1:8" s="46" customFormat="1" ht="43.5" customHeight="1" x14ac:dyDescent="0.2">
      <c r="A167" s="21"/>
      <c r="B167" s="21"/>
      <c r="C167" s="18" t="s">
        <v>160</v>
      </c>
      <c r="D167" s="49">
        <f>SUM(E167:H167)</f>
        <v>65194.48</v>
      </c>
      <c r="E167" s="49">
        <v>65194.48</v>
      </c>
      <c r="F167" s="49"/>
      <c r="G167" s="49"/>
      <c r="H167" s="49"/>
    </row>
    <row r="168" spans="1:8" s="46" customFormat="1" ht="43.5" customHeight="1" x14ac:dyDescent="0.2">
      <c r="A168" s="21"/>
      <c r="B168" s="21"/>
      <c r="C168" s="18" t="s">
        <v>161</v>
      </c>
      <c r="D168" s="49">
        <f t="shared" ref="D168:D171" si="41">SUM(E168:H168)</f>
        <v>11139.9</v>
      </c>
      <c r="E168" s="49">
        <v>11139.9</v>
      </c>
      <c r="F168" s="49"/>
      <c r="G168" s="49"/>
      <c r="H168" s="49"/>
    </row>
    <row r="169" spans="1:8" s="46" customFormat="1" ht="61.5" customHeight="1" x14ac:dyDescent="0.2">
      <c r="A169" s="21"/>
      <c r="B169" s="21"/>
      <c r="C169" s="18" t="s">
        <v>162</v>
      </c>
      <c r="D169" s="49">
        <f t="shared" si="41"/>
        <v>56471.43</v>
      </c>
      <c r="E169" s="49"/>
      <c r="F169" s="49">
        <v>56471.43</v>
      </c>
      <c r="G169" s="49"/>
      <c r="H169" s="49"/>
    </row>
    <row r="170" spans="1:8" s="46" customFormat="1" ht="43.5" customHeight="1" x14ac:dyDescent="0.2">
      <c r="A170" s="21"/>
      <c r="B170" s="21"/>
      <c r="C170" s="18" t="s">
        <v>163</v>
      </c>
      <c r="D170" s="49">
        <f t="shared" si="41"/>
        <v>67528.570000000007</v>
      </c>
      <c r="E170" s="49"/>
      <c r="F170" s="49">
        <v>67528.570000000007</v>
      </c>
      <c r="G170" s="49"/>
      <c r="H170" s="49"/>
    </row>
    <row r="171" spans="1:8" s="46" customFormat="1" ht="56.25" customHeight="1" x14ac:dyDescent="0.2">
      <c r="A171" s="21"/>
      <c r="B171" s="21"/>
      <c r="C171" s="18" t="s">
        <v>164</v>
      </c>
      <c r="D171" s="49">
        <f t="shared" si="41"/>
        <v>20573.099999999999</v>
      </c>
      <c r="E171" s="49"/>
      <c r="F171" s="49"/>
      <c r="G171" s="49">
        <v>20573.099999999999</v>
      </c>
      <c r="H171" s="49"/>
    </row>
    <row r="172" spans="1:8" s="46" customFormat="1" ht="85.5" customHeight="1" x14ac:dyDescent="0.2">
      <c r="A172" s="21">
        <v>1138</v>
      </c>
      <c r="B172" s="21">
        <v>31003</v>
      </c>
      <c r="C172" s="22" t="s">
        <v>165</v>
      </c>
      <c r="D172" s="49">
        <f>+E172+F172+G172+H172</f>
        <v>153200</v>
      </c>
      <c r="E172" s="49">
        <v>0</v>
      </c>
      <c r="F172" s="49">
        <v>0</v>
      </c>
      <c r="G172" s="49">
        <v>0</v>
      </c>
      <c r="H172" s="49">
        <v>153200</v>
      </c>
    </row>
    <row r="173" spans="1:8" s="8" customFormat="1" ht="85.5" customHeight="1" x14ac:dyDescent="0.2">
      <c r="A173" s="6">
        <v>1138</v>
      </c>
      <c r="B173" s="6">
        <v>31005</v>
      </c>
      <c r="C173" s="7" t="s">
        <v>80</v>
      </c>
      <c r="D173" s="32">
        <f t="shared" ref="D173" si="42">SUM(E173:H173)</f>
        <v>13400</v>
      </c>
      <c r="E173" s="32"/>
      <c r="F173" s="32"/>
      <c r="G173" s="32"/>
      <c r="H173" s="32">
        <v>13400</v>
      </c>
    </row>
    <row r="174" spans="1:8" ht="22.5" customHeight="1" x14ac:dyDescent="0.2">
      <c r="A174" s="5"/>
      <c r="B174" s="5"/>
      <c r="C174" s="9"/>
      <c r="D174" s="33"/>
      <c r="E174" s="33"/>
      <c r="F174" s="33"/>
      <c r="G174" s="33"/>
      <c r="H174" s="33"/>
    </row>
    <row r="175" spans="1:8" s="4" customFormat="1" ht="36" customHeight="1" x14ac:dyDescent="0.2">
      <c r="A175" s="5"/>
      <c r="B175" s="15"/>
      <c r="C175" s="15" t="s">
        <v>81</v>
      </c>
      <c r="D175" s="32">
        <f>SUM(D177:D180)</f>
        <v>1673838.6</v>
      </c>
      <c r="E175" s="32">
        <f t="shared" ref="E175:H175" si="43">SUM(E177:E180)</f>
        <v>0</v>
      </c>
      <c r="F175" s="32">
        <f t="shared" si="43"/>
        <v>0</v>
      </c>
      <c r="G175" s="32">
        <f t="shared" si="43"/>
        <v>0</v>
      </c>
      <c r="H175" s="32">
        <f t="shared" si="43"/>
        <v>1673838.6</v>
      </c>
    </row>
    <row r="176" spans="1:8" s="4" customFormat="1" ht="25.5" customHeight="1" x14ac:dyDescent="0.2">
      <c r="A176" s="5"/>
      <c r="B176" s="5"/>
      <c r="C176" s="5" t="s">
        <v>15</v>
      </c>
      <c r="D176" s="33"/>
      <c r="E176" s="33"/>
      <c r="F176" s="33"/>
      <c r="G176" s="33"/>
      <c r="H176" s="33"/>
    </row>
    <row r="177" spans="1:8" s="8" customFormat="1" ht="61.5" customHeight="1" x14ac:dyDescent="0.2">
      <c r="A177" s="6">
        <v>9005</v>
      </c>
      <c r="B177" s="6">
        <v>31001</v>
      </c>
      <c r="C177" s="7" t="s">
        <v>82</v>
      </c>
      <c r="D177" s="32">
        <f>SUM(E177:H177)</f>
        <v>2660</v>
      </c>
      <c r="E177" s="32"/>
      <c r="F177" s="32"/>
      <c r="G177" s="32"/>
      <c r="H177" s="32">
        <v>2660</v>
      </c>
    </row>
    <row r="178" spans="1:8" s="8" customFormat="1" ht="56.25" customHeight="1" x14ac:dyDescent="0.2">
      <c r="A178" s="6">
        <v>9008</v>
      </c>
      <c r="B178" s="6">
        <v>31001</v>
      </c>
      <c r="C178" s="7" t="s">
        <v>83</v>
      </c>
      <c r="D178" s="32">
        <f t="shared" ref="D178" si="44">SUM(E178:H178)</f>
        <v>500</v>
      </c>
      <c r="E178" s="32"/>
      <c r="F178" s="32"/>
      <c r="G178" s="32"/>
      <c r="H178" s="32">
        <v>500</v>
      </c>
    </row>
    <row r="179" spans="1:8" s="8" customFormat="1" ht="56.25" customHeight="1" x14ac:dyDescent="0.2">
      <c r="A179" s="21">
        <v>9009</v>
      </c>
      <c r="B179" s="21">
        <v>31001</v>
      </c>
      <c r="C179" s="22" t="s">
        <v>126</v>
      </c>
      <c r="D179" s="32">
        <f t="shared" ref="D179:D180" si="45">SUM(E179:H179)</f>
        <v>1461674.6</v>
      </c>
      <c r="E179" s="32"/>
      <c r="F179" s="32"/>
      <c r="G179" s="32"/>
      <c r="H179" s="32">
        <v>1461674.6</v>
      </c>
    </row>
    <row r="180" spans="1:8" s="8" customFormat="1" ht="85.5" customHeight="1" x14ac:dyDescent="0.2">
      <c r="A180" s="21">
        <v>9010</v>
      </c>
      <c r="B180" s="21">
        <v>31001</v>
      </c>
      <c r="C180" s="22" t="s">
        <v>127</v>
      </c>
      <c r="D180" s="32">
        <f t="shared" si="45"/>
        <v>209004</v>
      </c>
      <c r="E180" s="32"/>
      <c r="F180" s="32"/>
      <c r="G180" s="32"/>
      <c r="H180" s="32">
        <v>209004</v>
      </c>
    </row>
    <row r="181" spans="1:8" x14ac:dyDescent="0.2">
      <c r="A181" s="5"/>
      <c r="B181" s="5"/>
      <c r="C181" s="9"/>
      <c r="D181" s="33"/>
      <c r="E181" s="33"/>
      <c r="F181" s="33"/>
      <c r="G181" s="33"/>
      <c r="H181" s="33"/>
    </row>
    <row r="182" spans="1:8" s="4" customFormat="1" ht="24.75" customHeight="1" x14ac:dyDescent="0.2">
      <c r="A182" s="5"/>
      <c r="B182" s="15"/>
      <c r="C182" s="15" t="s">
        <v>84</v>
      </c>
      <c r="D182" s="32">
        <f>D184</f>
        <v>12085.5</v>
      </c>
      <c r="E182" s="32">
        <f t="shared" ref="E182:H182" si="46">E184</f>
        <v>0</v>
      </c>
      <c r="F182" s="32">
        <f t="shared" si="46"/>
        <v>0</v>
      </c>
      <c r="G182" s="32">
        <f t="shared" si="46"/>
        <v>0</v>
      </c>
      <c r="H182" s="32">
        <f t="shared" si="46"/>
        <v>12085.5</v>
      </c>
    </row>
    <row r="183" spans="1:8" s="4" customFormat="1" x14ac:dyDescent="0.2">
      <c r="A183" s="5"/>
      <c r="B183" s="5"/>
      <c r="C183" s="5" t="s">
        <v>15</v>
      </c>
      <c r="D183" s="33"/>
      <c r="E183" s="33"/>
      <c r="F183" s="33"/>
      <c r="G183" s="33"/>
      <c r="H183" s="33"/>
    </row>
    <row r="184" spans="1:8" s="8" customFormat="1" ht="39.75" customHeight="1" x14ac:dyDescent="0.2">
      <c r="A184" s="6">
        <v>1161</v>
      </c>
      <c r="B184" s="6">
        <v>31001</v>
      </c>
      <c r="C184" s="7" t="s">
        <v>85</v>
      </c>
      <c r="D184" s="32">
        <f t="shared" ref="D184" si="47">SUM(E184:H184)</f>
        <v>12085.5</v>
      </c>
      <c r="E184" s="32"/>
      <c r="F184" s="32"/>
      <c r="G184" s="32"/>
      <c r="H184" s="32">
        <v>12085.5</v>
      </c>
    </row>
    <row r="185" spans="1:8" x14ac:dyDescent="0.2">
      <c r="A185" s="5"/>
      <c r="B185" s="5"/>
      <c r="C185" s="9"/>
      <c r="D185" s="33"/>
      <c r="E185" s="33"/>
      <c r="F185" s="33"/>
      <c r="G185" s="33"/>
      <c r="H185" s="33"/>
    </row>
    <row r="186" spans="1:8" s="4" customFormat="1" ht="44.25" customHeight="1" x14ac:dyDescent="0.2">
      <c r="A186" s="5"/>
      <c r="B186" s="15"/>
      <c r="C186" s="15" t="s">
        <v>86</v>
      </c>
      <c r="D186" s="32">
        <f>D188</f>
        <v>3474.8</v>
      </c>
      <c r="E186" s="32">
        <f t="shared" ref="E186:H186" si="48">E188</f>
        <v>0</v>
      </c>
      <c r="F186" s="32">
        <f t="shared" si="48"/>
        <v>0</v>
      </c>
      <c r="G186" s="32">
        <f t="shared" si="48"/>
        <v>0</v>
      </c>
      <c r="H186" s="32">
        <f t="shared" si="48"/>
        <v>3474.8</v>
      </c>
    </row>
    <row r="187" spans="1:8" s="4" customFormat="1" x14ac:dyDescent="0.2">
      <c r="A187" s="5"/>
      <c r="B187" s="5"/>
      <c r="C187" s="5" t="s">
        <v>15</v>
      </c>
      <c r="D187" s="33"/>
      <c r="E187" s="33"/>
      <c r="F187" s="33"/>
      <c r="G187" s="33"/>
      <c r="H187" s="33"/>
    </row>
    <row r="188" spans="1:8" s="8" customFormat="1" ht="58.5" customHeight="1" x14ac:dyDescent="0.2">
      <c r="A188" s="6">
        <v>1060</v>
      </c>
      <c r="B188" s="6">
        <v>31001</v>
      </c>
      <c r="C188" s="7" t="s">
        <v>117</v>
      </c>
      <c r="D188" s="32">
        <f t="shared" ref="D188" si="49">SUM(E188:H188)</f>
        <v>3474.8</v>
      </c>
      <c r="E188" s="32"/>
      <c r="F188" s="32"/>
      <c r="G188" s="32"/>
      <c r="H188" s="32">
        <v>3474.8</v>
      </c>
    </row>
    <row r="189" spans="1:8" x14ac:dyDescent="0.2">
      <c r="A189" s="5"/>
      <c r="B189" s="5"/>
      <c r="C189" s="9"/>
      <c r="D189" s="33"/>
      <c r="E189" s="33"/>
      <c r="F189" s="33"/>
      <c r="G189" s="33"/>
      <c r="H189" s="33"/>
    </row>
    <row r="190" spans="1:8" s="4" customFormat="1" ht="22.5" customHeight="1" x14ac:dyDescent="0.2">
      <c r="A190" s="5"/>
      <c r="B190" s="15"/>
      <c r="C190" s="15" t="s">
        <v>87</v>
      </c>
      <c r="D190" s="32">
        <f>D192</f>
        <v>27547.8</v>
      </c>
      <c r="E190" s="32">
        <f t="shared" ref="E190:H190" si="50">E192</f>
        <v>0</v>
      </c>
      <c r="F190" s="32">
        <f t="shared" si="50"/>
        <v>0</v>
      </c>
      <c r="G190" s="32">
        <f t="shared" si="50"/>
        <v>0</v>
      </c>
      <c r="H190" s="32">
        <f t="shared" si="50"/>
        <v>27547.8</v>
      </c>
    </row>
    <row r="191" spans="1:8" s="4" customFormat="1" x14ac:dyDescent="0.2">
      <c r="A191" s="5"/>
      <c r="B191" s="5"/>
      <c r="C191" s="5" t="s">
        <v>15</v>
      </c>
      <c r="D191" s="33"/>
      <c r="E191" s="33"/>
      <c r="F191" s="33"/>
      <c r="G191" s="33"/>
      <c r="H191" s="33"/>
    </row>
    <row r="192" spans="1:8" s="8" customFormat="1" ht="43.5" customHeight="1" x14ac:dyDescent="0.2">
      <c r="A192" s="6">
        <v>1180</v>
      </c>
      <c r="B192" s="6">
        <v>31001</v>
      </c>
      <c r="C192" s="7" t="s">
        <v>88</v>
      </c>
      <c r="D192" s="32">
        <f t="shared" ref="D192" si="51">SUM(E192:H192)</f>
        <v>27547.8</v>
      </c>
      <c r="E192" s="32"/>
      <c r="F192" s="32"/>
      <c r="G192" s="32"/>
      <c r="H192" s="32">
        <v>27547.8</v>
      </c>
    </row>
    <row r="193" spans="1:8" x14ac:dyDescent="0.2">
      <c r="A193" s="5"/>
      <c r="B193" s="5"/>
      <c r="C193" s="9"/>
      <c r="D193" s="33"/>
      <c r="E193" s="33"/>
      <c r="F193" s="33"/>
      <c r="G193" s="33"/>
      <c r="H193" s="33"/>
    </row>
    <row r="194" spans="1:8" s="4" customFormat="1" ht="21.75" customHeight="1" x14ac:dyDescent="0.2">
      <c r="A194" s="5"/>
      <c r="B194" s="15"/>
      <c r="C194" s="15" t="s">
        <v>89</v>
      </c>
      <c r="D194" s="32">
        <f>D196+D197+D199+D198</f>
        <v>1069620</v>
      </c>
      <c r="E194" s="32">
        <f>E196+E197+E199+E198</f>
        <v>450000</v>
      </c>
      <c r="F194" s="32">
        <f>F196+F197+F199+F198</f>
        <v>0</v>
      </c>
      <c r="G194" s="32">
        <f>G196+G197+G199+G198</f>
        <v>615000</v>
      </c>
      <c r="H194" s="32">
        <f>H196+H197+H199+H198</f>
        <v>4620</v>
      </c>
    </row>
    <row r="195" spans="1:8" s="4" customFormat="1" x14ac:dyDescent="0.2">
      <c r="A195" s="5"/>
      <c r="B195" s="5"/>
      <c r="C195" s="5" t="s">
        <v>15</v>
      </c>
      <c r="D195" s="33"/>
      <c r="E195" s="33"/>
      <c r="F195" s="33"/>
      <c r="G195" s="33"/>
      <c r="H195" s="33"/>
    </row>
    <row r="196" spans="1:8" s="8" customFormat="1" ht="42" customHeight="1" x14ac:dyDescent="0.2">
      <c r="A196" s="6">
        <v>1103</v>
      </c>
      <c r="B196" s="6">
        <v>11002</v>
      </c>
      <c r="C196" s="7" t="s">
        <v>90</v>
      </c>
      <c r="D196" s="32">
        <f t="shared" ref="D196" si="52">SUM(E196:H196)</f>
        <v>48000</v>
      </c>
      <c r="E196" s="32"/>
      <c r="F196" s="32"/>
      <c r="G196" s="32">
        <v>48000</v>
      </c>
      <c r="H196" s="32"/>
    </row>
    <row r="197" spans="1:8" s="8" customFormat="1" ht="61.5" customHeight="1" x14ac:dyDescent="0.2">
      <c r="A197" s="6">
        <v>1103</v>
      </c>
      <c r="B197" s="6">
        <v>11003</v>
      </c>
      <c r="C197" s="7" t="s">
        <v>91</v>
      </c>
      <c r="D197" s="32">
        <f>SUM(E197:H197)</f>
        <v>495000</v>
      </c>
      <c r="E197" s="32">
        <v>0</v>
      </c>
      <c r="F197" s="32">
        <v>0</v>
      </c>
      <c r="G197" s="32">
        <v>495000</v>
      </c>
      <c r="H197" s="32">
        <v>0</v>
      </c>
    </row>
    <row r="198" spans="1:8" s="8" customFormat="1" ht="62.25" customHeight="1" x14ac:dyDescent="0.2">
      <c r="A198" s="6">
        <v>1103</v>
      </c>
      <c r="B198" s="6">
        <v>31001</v>
      </c>
      <c r="C198" s="7" t="s">
        <v>92</v>
      </c>
      <c r="D198" s="32">
        <f t="shared" ref="D198" si="53">SUM(E198:H198)</f>
        <v>4620</v>
      </c>
      <c r="E198" s="32"/>
      <c r="F198" s="32"/>
      <c r="G198" s="32"/>
      <c r="H198" s="32">
        <v>4620</v>
      </c>
    </row>
    <row r="199" spans="1:8" s="8" customFormat="1" ht="56.25" customHeight="1" x14ac:dyDescent="0.2">
      <c r="A199" s="6">
        <v>1216</v>
      </c>
      <c r="B199" s="6">
        <v>21001</v>
      </c>
      <c r="C199" s="7" t="s">
        <v>136</v>
      </c>
      <c r="D199" s="32">
        <f>SUM(E199:H199)</f>
        <v>522000</v>
      </c>
      <c r="E199" s="32">
        <f>SUM(E201:E206)</f>
        <v>450000</v>
      </c>
      <c r="F199" s="32">
        <f t="shared" ref="F199" si="54">SUM(F201:F206)</f>
        <v>0</v>
      </c>
      <c r="G199" s="32">
        <f>SUM(G201:G206)</f>
        <v>72000</v>
      </c>
      <c r="H199" s="32">
        <f>SUM(H201:H206)</f>
        <v>0</v>
      </c>
    </row>
    <row r="200" spans="1:8" s="8" customFormat="1" ht="18.75" customHeight="1" x14ac:dyDescent="0.2">
      <c r="A200" s="6"/>
      <c r="B200" s="6"/>
      <c r="C200" s="5" t="s">
        <v>15</v>
      </c>
      <c r="D200" s="32"/>
      <c r="E200" s="32"/>
      <c r="F200" s="32"/>
      <c r="G200" s="32"/>
      <c r="H200" s="32"/>
    </row>
    <row r="201" spans="1:8" s="8" customFormat="1" ht="56.25" customHeight="1" x14ac:dyDescent="0.2">
      <c r="A201" s="6"/>
      <c r="B201" s="6"/>
      <c r="C201" s="7" t="s">
        <v>135</v>
      </c>
      <c r="D201" s="32">
        <f t="shared" ref="D201:D206" si="55">SUM(E201:H201)</f>
        <v>450000</v>
      </c>
      <c r="E201" s="32">
        <v>450000</v>
      </c>
      <c r="F201" s="32"/>
      <c r="G201" s="32"/>
      <c r="H201" s="32"/>
    </row>
    <row r="202" spans="1:8" s="8" customFormat="1" ht="85.5" customHeight="1" x14ac:dyDescent="0.2">
      <c r="A202" s="6"/>
      <c r="B202" s="6"/>
      <c r="C202" s="7" t="s">
        <v>148</v>
      </c>
      <c r="D202" s="32">
        <f t="shared" si="55"/>
        <v>10000</v>
      </c>
      <c r="E202" s="32"/>
      <c r="F202" s="32"/>
      <c r="G202" s="32">
        <v>10000</v>
      </c>
      <c r="H202" s="32"/>
    </row>
    <row r="203" spans="1:8" s="8" customFormat="1" ht="81.75" customHeight="1" x14ac:dyDescent="0.2">
      <c r="A203" s="6"/>
      <c r="B203" s="6"/>
      <c r="C203" s="7" t="s">
        <v>149</v>
      </c>
      <c r="D203" s="32">
        <f t="shared" si="55"/>
        <v>20000</v>
      </c>
      <c r="E203" s="32"/>
      <c r="F203" s="32"/>
      <c r="G203" s="32">
        <v>20000</v>
      </c>
      <c r="H203" s="32"/>
    </row>
    <row r="204" spans="1:8" s="8" customFormat="1" ht="88.5" customHeight="1" x14ac:dyDescent="0.2">
      <c r="A204" s="6"/>
      <c r="B204" s="6"/>
      <c r="C204" s="7" t="s">
        <v>150</v>
      </c>
      <c r="D204" s="32">
        <f t="shared" si="55"/>
        <v>12000</v>
      </c>
      <c r="E204" s="32"/>
      <c r="F204" s="32"/>
      <c r="G204" s="32">
        <v>12000</v>
      </c>
      <c r="H204" s="32"/>
    </row>
    <row r="205" spans="1:8" s="8" customFormat="1" ht="75" customHeight="1" x14ac:dyDescent="0.2">
      <c r="A205" s="6"/>
      <c r="B205" s="6"/>
      <c r="C205" s="7" t="s">
        <v>151</v>
      </c>
      <c r="D205" s="32">
        <f t="shared" si="55"/>
        <v>15000</v>
      </c>
      <c r="E205" s="32"/>
      <c r="F205" s="32"/>
      <c r="G205" s="32">
        <v>15000</v>
      </c>
      <c r="H205" s="32"/>
    </row>
    <row r="206" spans="1:8" ht="64.5" customHeight="1" x14ac:dyDescent="0.2">
      <c r="A206" s="5"/>
      <c r="B206" s="5"/>
      <c r="C206" s="7" t="s">
        <v>152</v>
      </c>
      <c r="D206" s="32">
        <f t="shared" si="55"/>
        <v>15000</v>
      </c>
      <c r="E206" s="33"/>
      <c r="F206" s="33"/>
      <c r="G206" s="32">
        <v>15000</v>
      </c>
      <c r="H206" s="33"/>
    </row>
    <row r="207" spans="1:8" ht="19.5" customHeight="1" x14ac:dyDescent="0.2">
      <c r="A207" s="5"/>
      <c r="B207" s="5"/>
      <c r="C207" s="7"/>
      <c r="D207" s="32"/>
      <c r="E207" s="33"/>
      <c r="F207" s="33"/>
      <c r="G207" s="32"/>
      <c r="H207" s="33"/>
    </row>
    <row r="208" spans="1:8" s="4" customFormat="1" ht="21" customHeight="1" x14ac:dyDescent="0.2">
      <c r="A208" s="5"/>
      <c r="B208" s="15"/>
      <c r="C208" s="15" t="s">
        <v>94</v>
      </c>
      <c r="D208" s="32">
        <f>D210</f>
        <v>13181</v>
      </c>
      <c r="E208" s="32">
        <f>E210</f>
        <v>0</v>
      </c>
      <c r="F208" s="32">
        <f>F210</f>
        <v>0</v>
      </c>
      <c r="G208" s="32">
        <f>G210</f>
        <v>0</v>
      </c>
      <c r="H208" s="32">
        <f>H210</f>
        <v>13181</v>
      </c>
    </row>
    <row r="209" spans="1:8" s="4" customFormat="1" x14ac:dyDescent="0.2">
      <c r="A209" s="5"/>
      <c r="B209" s="5"/>
      <c r="C209" s="5" t="s">
        <v>15</v>
      </c>
      <c r="D209" s="33"/>
      <c r="E209" s="33"/>
      <c r="F209" s="33"/>
      <c r="G209" s="33"/>
      <c r="H209" s="33"/>
    </row>
    <row r="210" spans="1:8" s="8" customFormat="1" ht="40.5" customHeight="1" x14ac:dyDescent="0.2">
      <c r="A210" s="6">
        <v>1002</v>
      </c>
      <c r="B210" s="6">
        <v>31001</v>
      </c>
      <c r="C210" s="7" t="s">
        <v>95</v>
      </c>
      <c r="D210" s="32">
        <f t="shared" ref="D210" si="56">SUM(E210:H210)</f>
        <v>13181</v>
      </c>
      <c r="E210" s="32"/>
      <c r="F210" s="32"/>
      <c r="G210" s="32"/>
      <c r="H210" s="32">
        <v>13181</v>
      </c>
    </row>
    <row r="211" spans="1:8" x14ac:dyDescent="0.2">
      <c r="A211" s="5"/>
      <c r="B211" s="5"/>
      <c r="C211" s="9"/>
      <c r="D211" s="33"/>
      <c r="E211" s="33"/>
      <c r="F211" s="33"/>
      <c r="G211" s="33"/>
      <c r="H211" s="33"/>
    </row>
    <row r="212" spans="1:8" s="4" customFormat="1" ht="21" customHeight="1" x14ac:dyDescent="0.2">
      <c r="A212" s="5"/>
      <c r="B212" s="15"/>
      <c r="C212" s="15" t="s">
        <v>96</v>
      </c>
      <c r="D212" s="32">
        <f>D214</f>
        <v>6981.5</v>
      </c>
      <c r="E212" s="32">
        <f>E214</f>
        <v>0</v>
      </c>
      <c r="F212" s="32">
        <f>F214</f>
        <v>0</v>
      </c>
      <c r="G212" s="32">
        <f>G214</f>
        <v>0</v>
      </c>
      <c r="H212" s="32">
        <f>H214</f>
        <v>6981.5</v>
      </c>
    </row>
    <row r="213" spans="1:8" s="4" customFormat="1" x14ac:dyDescent="0.2">
      <c r="A213" s="5"/>
      <c r="B213" s="5"/>
      <c r="C213" s="5" t="s">
        <v>15</v>
      </c>
      <c r="D213" s="33"/>
      <c r="E213" s="33"/>
      <c r="F213" s="33"/>
      <c r="G213" s="33"/>
      <c r="H213" s="33"/>
    </row>
    <row r="214" spans="1:8" s="8" customFormat="1" ht="40.5" customHeight="1" x14ac:dyDescent="0.2">
      <c r="A214" s="6">
        <v>1009</v>
      </c>
      <c r="B214" s="6">
        <v>31001</v>
      </c>
      <c r="C214" s="7" t="s">
        <v>97</v>
      </c>
      <c r="D214" s="32">
        <f t="shared" ref="D214" si="57">SUM(E214:H214)</f>
        <v>6981.5</v>
      </c>
      <c r="E214" s="32"/>
      <c r="F214" s="32"/>
      <c r="G214" s="32"/>
      <c r="H214" s="32">
        <v>6981.5</v>
      </c>
    </row>
    <row r="215" spans="1:8" x14ac:dyDescent="0.2">
      <c r="A215" s="5"/>
      <c r="B215" s="5"/>
      <c r="C215" s="9"/>
      <c r="D215" s="33"/>
      <c r="E215" s="33"/>
      <c r="F215" s="33"/>
      <c r="G215" s="33"/>
      <c r="H215" s="33"/>
    </row>
    <row r="216" spans="1:8" s="4" customFormat="1" ht="21" customHeight="1" x14ac:dyDescent="0.2">
      <c r="A216" s="5"/>
      <c r="B216" s="15"/>
      <c r="C216" s="15" t="s">
        <v>98</v>
      </c>
      <c r="D216" s="32">
        <f>D218</f>
        <v>3325</v>
      </c>
      <c r="E216" s="32">
        <f>E218</f>
        <v>0</v>
      </c>
      <c r="F216" s="32">
        <f>F218</f>
        <v>0</v>
      </c>
      <c r="G216" s="32">
        <f>G218</f>
        <v>0</v>
      </c>
      <c r="H216" s="32">
        <f>H218</f>
        <v>3325</v>
      </c>
    </row>
    <row r="217" spans="1:8" s="4" customFormat="1" x14ac:dyDescent="0.2">
      <c r="A217" s="5"/>
      <c r="B217" s="5"/>
      <c r="C217" s="5" t="s">
        <v>15</v>
      </c>
      <c r="D217" s="33"/>
      <c r="E217" s="33"/>
      <c r="F217" s="33"/>
      <c r="G217" s="33"/>
      <c r="H217" s="33"/>
    </row>
    <row r="218" spans="1:8" s="8" customFormat="1" ht="40.5" customHeight="1" x14ac:dyDescent="0.2">
      <c r="A218" s="6">
        <v>1010</v>
      </c>
      <c r="B218" s="6">
        <v>31001</v>
      </c>
      <c r="C218" s="7" t="s">
        <v>99</v>
      </c>
      <c r="D218" s="32">
        <f t="shared" ref="D218" si="58">SUM(E218:H218)</f>
        <v>3325</v>
      </c>
      <c r="E218" s="32"/>
      <c r="F218" s="32"/>
      <c r="G218" s="32"/>
      <c r="H218" s="32">
        <v>3325</v>
      </c>
    </row>
    <row r="219" spans="1:8" x14ac:dyDescent="0.2">
      <c r="A219" s="5"/>
      <c r="B219" s="5"/>
      <c r="C219" s="9"/>
      <c r="D219" s="33"/>
      <c r="E219" s="33"/>
      <c r="F219" s="33"/>
      <c r="G219" s="33"/>
      <c r="H219" s="33"/>
    </row>
    <row r="220" spans="1:8" s="4" customFormat="1" ht="21" customHeight="1" x14ac:dyDescent="0.2">
      <c r="A220" s="5"/>
      <c r="B220" s="15"/>
      <c r="C220" s="15" t="s">
        <v>100</v>
      </c>
      <c r="D220" s="32">
        <f>D222</f>
        <v>15869</v>
      </c>
      <c r="E220" s="32">
        <f>E222</f>
        <v>0</v>
      </c>
      <c r="F220" s="32">
        <f>F222</f>
        <v>0</v>
      </c>
      <c r="G220" s="32">
        <f>G222</f>
        <v>0</v>
      </c>
      <c r="H220" s="32">
        <f>H222</f>
        <v>15869</v>
      </c>
    </row>
    <row r="221" spans="1:8" s="4" customFormat="1" x14ac:dyDescent="0.2">
      <c r="A221" s="5"/>
      <c r="B221" s="5"/>
      <c r="C221" s="5" t="s">
        <v>15</v>
      </c>
      <c r="D221" s="33"/>
      <c r="E221" s="33"/>
      <c r="F221" s="33"/>
      <c r="G221" s="33"/>
      <c r="H221" s="33"/>
    </row>
    <row r="222" spans="1:8" s="8" customFormat="1" ht="40.5" customHeight="1" x14ac:dyDescent="0.2">
      <c r="A222" s="6">
        <v>1025</v>
      </c>
      <c r="B222" s="6">
        <v>31001</v>
      </c>
      <c r="C222" s="7" t="s">
        <v>101</v>
      </c>
      <c r="D222" s="32">
        <f t="shared" ref="D222" si="59">SUM(E222:H222)</f>
        <v>15869</v>
      </c>
      <c r="E222" s="32"/>
      <c r="F222" s="32"/>
      <c r="G222" s="32"/>
      <c r="H222" s="32">
        <v>15869</v>
      </c>
    </row>
    <row r="223" spans="1:8" x14ac:dyDescent="0.2">
      <c r="A223" s="5"/>
      <c r="B223" s="5"/>
      <c r="C223" s="9"/>
      <c r="D223" s="33"/>
      <c r="E223" s="33"/>
      <c r="F223" s="33"/>
      <c r="G223" s="33"/>
      <c r="H223" s="33"/>
    </row>
    <row r="224" spans="1:8" s="4" customFormat="1" ht="21" customHeight="1" x14ac:dyDescent="0.2">
      <c r="A224" s="5"/>
      <c r="B224" s="15"/>
      <c r="C224" s="15" t="s">
        <v>102</v>
      </c>
      <c r="D224" s="32">
        <f>D226</f>
        <v>3500</v>
      </c>
      <c r="E224" s="32">
        <f>E226</f>
        <v>0</v>
      </c>
      <c r="F224" s="32">
        <f>F226</f>
        <v>0</v>
      </c>
      <c r="G224" s="32">
        <f>G226</f>
        <v>0</v>
      </c>
      <c r="H224" s="32">
        <f>H226</f>
        <v>3500</v>
      </c>
    </row>
    <row r="225" spans="1:8" s="4" customFormat="1" x14ac:dyDescent="0.2">
      <c r="A225" s="5"/>
      <c r="B225" s="5"/>
      <c r="C225" s="5" t="s">
        <v>15</v>
      </c>
      <c r="D225" s="33"/>
      <c r="E225" s="33"/>
      <c r="F225" s="33"/>
      <c r="G225" s="33"/>
      <c r="H225" s="33"/>
    </row>
    <row r="226" spans="1:8" s="8" customFormat="1" ht="40.5" customHeight="1" x14ac:dyDescent="0.2">
      <c r="A226" s="6">
        <v>1030</v>
      </c>
      <c r="B226" s="6">
        <v>31001</v>
      </c>
      <c r="C226" s="7" t="s">
        <v>103</v>
      </c>
      <c r="D226" s="32">
        <f t="shared" ref="D226" si="60">SUM(E226:H226)</f>
        <v>3500</v>
      </c>
      <c r="E226" s="32"/>
      <c r="F226" s="32"/>
      <c r="G226" s="32"/>
      <c r="H226" s="32">
        <v>3500</v>
      </c>
    </row>
    <row r="227" spans="1:8" x14ac:dyDescent="0.2">
      <c r="A227" s="5"/>
      <c r="B227" s="5"/>
      <c r="C227" s="9"/>
      <c r="D227" s="33"/>
      <c r="E227" s="33"/>
      <c r="F227" s="33"/>
      <c r="G227" s="33"/>
      <c r="H227" s="33"/>
    </row>
    <row r="228" spans="1:8" s="4" customFormat="1" ht="21" customHeight="1" x14ac:dyDescent="0.2">
      <c r="A228" s="5"/>
      <c r="B228" s="15"/>
      <c r="C228" s="15" t="s">
        <v>104</v>
      </c>
      <c r="D228" s="32">
        <f>D230</f>
        <v>4893.3999999999996</v>
      </c>
      <c r="E228" s="32">
        <f>E230</f>
        <v>0</v>
      </c>
      <c r="F228" s="32">
        <f>F230</f>
        <v>0</v>
      </c>
      <c r="G228" s="32">
        <f>G230</f>
        <v>0</v>
      </c>
      <c r="H228" s="32">
        <f>H230</f>
        <v>4893.3999999999996</v>
      </c>
    </row>
    <row r="229" spans="1:8" s="4" customFormat="1" x14ac:dyDescent="0.2">
      <c r="A229" s="5"/>
      <c r="B229" s="5"/>
      <c r="C229" s="5" t="s">
        <v>15</v>
      </c>
      <c r="D229" s="33"/>
      <c r="E229" s="33"/>
      <c r="F229" s="33"/>
      <c r="G229" s="33"/>
      <c r="H229" s="33"/>
    </row>
    <row r="230" spans="1:8" s="8" customFormat="1" ht="40.5" customHeight="1" x14ac:dyDescent="0.2">
      <c r="A230" s="6">
        <v>1039</v>
      </c>
      <c r="B230" s="6">
        <v>31001</v>
      </c>
      <c r="C230" s="7" t="s">
        <v>105</v>
      </c>
      <c r="D230" s="32">
        <f t="shared" ref="D230" si="61">SUM(E230:H230)</f>
        <v>4893.3999999999996</v>
      </c>
      <c r="E230" s="32"/>
      <c r="F230" s="32"/>
      <c r="G230" s="32"/>
      <c r="H230" s="32">
        <v>4893.3999999999996</v>
      </c>
    </row>
    <row r="231" spans="1:8" x14ac:dyDescent="0.2">
      <c r="A231" s="5"/>
      <c r="B231" s="5"/>
      <c r="C231" s="9"/>
      <c r="D231" s="33"/>
      <c r="E231" s="33"/>
      <c r="F231" s="33"/>
      <c r="G231" s="33"/>
      <c r="H231" s="33"/>
    </row>
    <row r="232" spans="1:8" s="4" customFormat="1" ht="21" customHeight="1" x14ac:dyDescent="0.2">
      <c r="A232" s="5"/>
      <c r="B232" s="15"/>
      <c r="C232" s="15" t="s">
        <v>106</v>
      </c>
      <c r="D232" s="32">
        <f>D234</f>
        <v>3000</v>
      </c>
      <c r="E232" s="32">
        <f>E234</f>
        <v>0</v>
      </c>
      <c r="F232" s="32">
        <f>F234</f>
        <v>0</v>
      </c>
      <c r="G232" s="32">
        <f>G234</f>
        <v>0</v>
      </c>
      <c r="H232" s="32">
        <f>H234</f>
        <v>3000</v>
      </c>
    </row>
    <row r="233" spans="1:8" s="4" customFormat="1" x14ac:dyDescent="0.2">
      <c r="A233" s="5"/>
      <c r="B233" s="5"/>
      <c r="C233" s="5" t="s">
        <v>15</v>
      </c>
      <c r="D233" s="33"/>
      <c r="E233" s="33"/>
      <c r="F233" s="33"/>
      <c r="G233" s="33"/>
      <c r="H233" s="33"/>
    </row>
    <row r="234" spans="1:8" s="8" customFormat="1" ht="40.5" customHeight="1" x14ac:dyDescent="0.2">
      <c r="A234" s="6">
        <v>1047</v>
      </c>
      <c r="B234" s="6">
        <v>31001</v>
      </c>
      <c r="C234" s="7" t="s">
        <v>107</v>
      </c>
      <c r="D234" s="32">
        <f t="shared" ref="D234" si="62">SUM(E234:H234)</f>
        <v>3000</v>
      </c>
      <c r="E234" s="32"/>
      <c r="F234" s="32"/>
      <c r="G234" s="32"/>
      <c r="H234" s="32">
        <v>3000</v>
      </c>
    </row>
    <row r="235" spans="1:8" x14ac:dyDescent="0.2">
      <c r="A235" s="5"/>
      <c r="B235" s="5"/>
      <c r="C235" s="9"/>
      <c r="D235" s="33"/>
      <c r="E235" s="33"/>
      <c r="F235" s="33"/>
      <c r="G235" s="33"/>
      <c r="H235" s="33"/>
    </row>
    <row r="236" spans="1:8" s="4" customFormat="1" ht="21" customHeight="1" x14ac:dyDescent="0.2">
      <c r="A236" s="5"/>
      <c r="B236" s="15"/>
      <c r="C236" s="15" t="s">
        <v>108</v>
      </c>
      <c r="D236" s="32">
        <f>D238</f>
        <v>17233.3</v>
      </c>
      <c r="E236" s="32">
        <f>E238</f>
        <v>0</v>
      </c>
      <c r="F236" s="32">
        <f>F238</f>
        <v>0</v>
      </c>
      <c r="G236" s="32">
        <f>G238</f>
        <v>0</v>
      </c>
      <c r="H236" s="32">
        <f>H238</f>
        <v>17233.3</v>
      </c>
    </row>
    <row r="237" spans="1:8" s="4" customFormat="1" x14ac:dyDescent="0.2">
      <c r="A237" s="5"/>
      <c r="B237" s="5"/>
      <c r="C237" s="5" t="s">
        <v>15</v>
      </c>
      <c r="D237" s="33"/>
      <c r="E237" s="33"/>
      <c r="F237" s="33"/>
      <c r="G237" s="33"/>
      <c r="H237" s="33"/>
    </row>
    <row r="238" spans="1:8" s="8" customFormat="1" ht="40.5" customHeight="1" x14ac:dyDescent="0.2">
      <c r="A238" s="6">
        <v>1051</v>
      </c>
      <c r="B238" s="6">
        <v>31001</v>
      </c>
      <c r="C238" s="7" t="s">
        <v>109</v>
      </c>
      <c r="D238" s="32">
        <f t="shared" ref="D238" si="63">SUM(E238:H238)</f>
        <v>17233.3</v>
      </c>
      <c r="E238" s="32"/>
      <c r="F238" s="32"/>
      <c r="G238" s="32"/>
      <c r="H238" s="32">
        <v>17233.3</v>
      </c>
    </row>
    <row r="239" spans="1:8" x14ac:dyDescent="0.2">
      <c r="A239" s="5"/>
      <c r="B239" s="5"/>
      <c r="C239" s="9"/>
      <c r="D239" s="33"/>
      <c r="E239" s="33"/>
      <c r="F239" s="33"/>
      <c r="G239" s="33"/>
      <c r="H239" s="33"/>
    </row>
    <row r="240" spans="1:8" s="4" customFormat="1" ht="21" customHeight="1" x14ac:dyDescent="0.2">
      <c r="A240" s="5"/>
      <c r="B240" s="15"/>
      <c r="C240" s="15" t="s">
        <v>110</v>
      </c>
      <c r="D240" s="32">
        <f>D242</f>
        <v>4945.5</v>
      </c>
      <c r="E240" s="32">
        <f>E242</f>
        <v>0</v>
      </c>
      <c r="F240" s="32">
        <f>F242</f>
        <v>0</v>
      </c>
      <c r="G240" s="32">
        <f>G242</f>
        <v>0</v>
      </c>
      <c r="H240" s="32">
        <f>H242</f>
        <v>4945.5</v>
      </c>
    </row>
    <row r="241" spans="1:8" s="4" customFormat="1" x14ac:dyDescent="0.2">
      <c r="A241" s="5"/>
      <c r="B241" s="5"/>
      <c r="C241" s="5" t="s">
        <v>15</v>
      </c>
      <c r="D241" s="33"/>
      <c r="E241" s="33"/>
      <c r="F241" s="33"/>
      <c r="G241" s="33"/>
      <c r="H241" s="33"/>
    </row>
    <row r="242" spans="1:8" s="8" customFormat="1" ht="40.5" customHeight="1" x14ac:dyDescent="0.2">
      <c r="A242" s="6">
        <v>1055</v>
      </c>
      <c r="B242" s="6">
        <v>31001</v>
      </c>
      <c r="C242" s="7" t="s">
        <v>111</v>
      </c>
      <c r="D242" s="32">
        <f t="shared" ref="D242" si="64">SUM(E242:H242)</f>
        <v>4945.5</v>
      </c>
      <c r="E242" s="32"/>
      <c r="F242" s="32"/>
      <c r="G242" s="32"/>
      <c r="H242" s="32">
        <v>4945.5</v>
      </c>
    </row>
  </sheetData>
  <customSheetViews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4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5"/>
      <headerFooter>
        <oddFooter>&amp;C&amp;P</oddFooter>
      </headerFooter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6"/>
      <headerFooter>
        <oddFooter>&amp;C&amp;P</oddFooter>
      </headerFooter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7"/>
    </customSheetView>
  </customSheetViews>
  <mergeCells count="8">
    <mergeCell ref="A2:H2"/>
    <mergeCell ref="A3:H3"/>
    <mergeCell ref="A4:H4"/>
    <mergeCell ref="G5:H5"/>
    <mergeCell ref="A6:B6"/>
    <mergeCell ref="C6:C7"/>
    <mergeCell ref="D6:D7"/>
    <mergeCell ref="E6:H6"/>
  </mergeCells>
  <printOptions horizontalCentered="1"/>
  <pageMargins left="0.2" right="0.17" top="0.28999999999999998" bottom="0.36" header="0.17" footer="0.17"/>
  <pageSetup paperSize="9" scale="90" orientation="landscape" horizontalDpi="96" verticalDpi="96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Sheet5</vt:lpstr>
      <vt:lpstr>Sheet5!Print_Area</vt:lpstr>
      <vt:lpstr>Sheet5!Print_Titles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Anahit Badalyan</cp:lastModifiedBy>
  <cp:lastPrinted>2019-07-22T08:22:00Z</cp:lastPrinted>
  <dcterms:created xsi:type="dcterms:W3CDTF">2019-07-04T05:37:23Z</dcterms:created>
  <dcterms:modified xsi:type="dcterms:W3CDTF">2019-07-22T08:22:03Z</dcterms:modified>
</cp:coreProperties>
</file>