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4740" windowWidth="16605" windowHeight="5475" activeTab="1"/>
  </bookViews>
  <sheets>
    <sheet name="Sheet" sheetId="9" r:id="rId1"/>
    <sheet name="2015" sheetId="8" r:id="rId2"/>
  </sheets>
  <externalReferences>
    <externalReference r:id="rId3"/>
  </externalReferences>
  <definedNames>
    <definedName name="_xlnm._FilterDatabase" localSheetId="1" hidden="1">'2015'!$A$3:$Z$3</definedName>
    <definedName name="_xlnm.Print_Area" localSheetId="1">'2015'!$A$1:$Y$254</definedName>
    <definedName name="_xlnm.Print_Area" localSheetId="0">Sheet!$A$1:$M$19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S4" i="8" l="1"/>
  <c r="U4" i="8" s="1"/>
  <c r="S5" i="8"/>
  <c r="U5" i="8"/>
  <c r="S6" i="8"/>
  <c r="U6" i="8" s="1"/>
  <c r="S7" i="8"/>
  <c r="U7" i="8" s="1"/>
  <c r="S8" i="8"/>
  <c r="U8" i="8" s="1"/>
  <c r="S9" i="8"/>
  <c r="U9" i="8" s="1"/>
  <c r="S10" i="8"/>
  <c r="U10" i="8" s="1"/>
  <c r="S11" i="8"/>
  <c r="U11" i="8"/>
  <c r="S12" i="8"/>
  <c r="U12" i="8" s="1"/>
  <c r="S13" i="8"/>
  <c r="U13" i="8"/>
  <c r="S14" i="8"/>
  <c r="U14" i="8" s="1"/>
  <c r="S15" i="8"/>
  <c r="U15" i="8" s="1"/>
  <c r="S16" i="8"/>
  <c r="U16" i="8" s="1"/>
  <c r="S17" i="8"/>
  <c r="U17" i="8" s="1"/>
  <c r="S18" i="8"/>
  <c r="U18" i="8" s="1"/>
  <c r="S19" i="8"/>
  <c r="U19" i="8"/>
  <c r="S20" i="8"/>
  <c r="U20" i="8" s="1"/>
  <c r="S21" i="8"/>
  <c r="U21" i="8"/>
  <c r="S22" i="8"/>
  <c r="U22" i="8" s="1"/>
  <c r="S23" i="8"/>
  <c r="U23" i="8" s="1"/>
  <c r="S24" i="8"/>
  <c r="U24" i="8" s="1"/>
  <c r="S25" i="8"/>
  <c r="U25" i="8" s="1"/>
  <c r="S26" i="8"/>
  <c r="U26" i="8" s="1"/>
  <c r="S27" i="8"/>
  <c r="U27" i="8"/>
  <c r="S28" i="8"/>
  <c r="U28" i="8" s="1"/>
  <c r="S29" i="8"/>
  <c r="U29" i="8"/>
  <c r="S30" i="8"/>
  <c r="U30" i="8" s="1"/>
  <c r="S31" i="8"/>
  <c r="U31" i="8" s="1"/>
  <c r="S32" i="8"/>
  <c r="U32" i="8" s="1"/>
  <c r="S33" i="8"/>
  <c r="U33" i="8" s="1"/>
  <c r="S34" i="8"/>
  <c r="U34" i="8" s="1"/>
  <c r="S35" i="8"/>
  <c r="U35" i="8"/>
  <c r="S36" i="8"/>
  <c r="U36" i="8" s="1"/>
  <c r="S37" i="8"/>
  <c r="U37" i="8"/>
  <c r="S38" i="8"/>
  <c r="U38" i="8" s="1"/>
  <c r="S39" i="8"/>
  <c r="U39" i="8" s="1"/>
  <c r="S40" i="8"/>
  <c r="U40" i="8" s="1"/>
  <c r="S41" i="8"/>
  <c r="U41" i="8" s="1"/>
  <c r="S42" i="8"/>
  <c r="U42" i="8" s="1"/>
  <c r="S43" i="8"/>
  <c r="U43" i="8"/>
  <c r="S44" i="8"/>
  <c r="U44" i="8" s="1"/>
  <c r="S45" i="8"/>
  <c r="U45" i="8"/>
  <c r="S46" i="8"/>
  <c r="U46" i="8" s="1"/>
  <c r="S47" i="8"/>
  <c r="U47" i="8" s="1"/>
  <c r="S48" i="8"/>
  <c r="U48" i="8" s="1"/>
  <c r="S49" i="8"/>
  <c r="U49" i="8" s="1"/>
  <c r="S50" i="8"/>
  <c r="U50" i="8" s="1"/>
  <c r="S51" i="8"/>
  <c r="U51" i="8"/>
  <c r="S52" i="8"/>
  <c r="U52" i="8" s="1"/>
  <c r="S53" i="8"/>
  <c r="U53" i="8"/>
  <c r="S54" i="8"/>
  <c r="U54" i="8" s="1"/>
  <c r="S55" i="8"/>
  <c r="U55" i="8" s="1"/>
  <c r="S56" i="8"/>
  <c r="U56" i="8" s="1"/>
  <c r="S57" i="8"/>
  <c r="U57" i="8" s="1"/>
  <c r="S58" i="8"/>
  <c r="U58" i="8" s="1"/>
  <c r="S59" i="8"/>
  <c r="U59" i="8" s="1"/>
  <c r="S60" i="8"/>
  <c r="U60" i="8" s="1"/>
  <c r="S61" i="8"/>
  <c r="U61" i="8"/>
  <c r="S62" i="8"/>
  <c r="U62" i="8" s="1"/>
  <c r="S63" i="8"/>
  <c r="U63" i="8" s="1"/>
  <c r="S64" i="8"/>
  <c r="U64" i="8" s="1"/>
  <c r="S65" i="8"/>
  <c r="U65" i="8" s="1"/>
  <c r="S66" i="8"/>
  <c r="U66" i="8" s="1"/>
  <c r="S67" i="8"/>
  <c r="U67" i="8" s="1"/>
  <c r="S68" i="8"/>
  <c r="U68" i="8" s="1"/>
  <c r="S69" i="8"/>
  <c r="U69" i="8"/>
  <c r="S70" i="8"/>
  <c r="U70" i="8" s="1"/>
  <c r="S71" i="8"/>
  <c r="U71" i="8" s="1"/>
  <c r="S72" i="8"/>
  <c r="U72" i="8" s="1"/>
  <c r="S73" i="8"/>
  <c r="U73" i="8" s="1"/>
  <c r="S74" i="8"/>
  <c r="U74" i="8" s="1"/>
  <c r="S75" i="8"/>
  <c r="U75" i="8" s="1"/>
  <c r="S76" i="8"/>
  <c r="U76" i="8" s="1"/>
  <c r="S77" i="8"/>
  <c r="U77" i="8"/>
  <c r="S78" i="8"/>
  <c r="U78" i="8" s="1"/>
  <c r="S79" i="8"/>
  <c r="U79" i="8" s="1"/>
  <c r="S80" i="8"/>
  <c r="U80" i="8" s="1"/>
  <c r="S81" i="8"/>
  <c r="U81" i="8" s="1"/>
  <c r="S82" i="8"/>
  <c r="U82" i="8" s="1"/>
  <c r="S83" i="8"/>
  <c r="U83" i="8" s="1"/>
  <c r="S84" i="8"/>
  <c r="U84" i="8" s="1"/>
  <c r="S85" i="8"/>
  <c r="U85" i="8"/>
  <c r="S86" i="8"/>
  <c r="U86" i="8" s="1"/>
  <c r="S87" i="8"/>
  <c r="U87" i="8" s="1"/>
  <c r="S88" i="8"/>
  <c r="U88" i="8" s="1"/>
  <c r="S89" i="8"/>
  <c r="U89" i="8" s="1"/>
  <c r="S90" i="8"/>
  <c r="U90" i="8" s="1"/>
  <c r="S91" i="8"/>
  <c r="U91" i="8" s="1"/>
  <c r="S92" i="8"/>
  <c r="U92" i="8" s="1"/>
  <c r="S93" i="8"/>
  <c r="U93" i="8"/>
  <c r="S94" i="8"/>
  <c r="U94" i="8" s="1"/>
  <c r="S95" i="8"/>
  <c r="U95" i="8" s="1"/>
  <c r="S96" i="8"/>
  <c r="U96" i="8" s="1"/>
  <c r="S97" i="8"/>
  <c r="U97" i="8" s="1"/>
  <c r="S98" i="8"/>
  <c r="U98" i="8" s="1"/>
  <c r="S99" i="8"/>
  <c r="U99" i="8" s="1"/>
  <c r="S100" i="8"/>
  <c r="U100" i="8" s="1"/>
  <c r="S101" i="8"/>
  <c r="U101" i="8"/>
  <c r="S102" i="8"/>
  <c r="U102" i="8" s="1"/>
  <c r="S103" i="8"/>
  <c r="U103" i="8" s="1"/>
  <c r="S104" i="8"/>
  <c r="U104" i="8" s="1"/>
  <c r="S105" i="8"/>
  <c r="U105" i="8" s="1"/>
  <c r="S106" i="8"/>
  <c r="U106" i="8" s="1"/>
  <c r="S107" i="8"/>
  <c r="U107" i="8" s="1"/>
  <c r="S108" i="8"/>
  <c r="U108" i="8" s="1"/>
  <c r="S109" i="8"/>
  <c r="U109" i="8"/>
  <c r="S110" i="8"/>
  <c r="U110" i="8" s="1"/>
  <c r="S111" i="8"/>
  <c r="U111" i="8" s="1"/>
  <c r="S112" i="8"/>
  <c r="U112" i="8" s="1"/>
  <c r="S113" i="8"/>
  <c r="U113" i="8" s="1"/>
  <c r="S114" i="8"/>
  <c r="U114" i="8" s="1"/>
  <c r="S115" i="8"/>
  <c r="U115" i="8" s="1"/>
  <c r="S116" i="8"/>
  <c r="U116" i="8" s="1"/>
  <c r="S117" i="8"/>
  <c r="U117" i="8"/>
  <c r="S118" i="8"/>
  <c r="U118" i="8" s="1"/>
  <c r="S119" i="8"/>
  <c r="U119" i="8" s="1"/>
  <c r="S120" i="8"/>
  <c r="U120" i="8" s="1"/>
  <c r="S121" i="8"/>
  <c r="U121" i="8" s="1"/>
  <c r="S122" i="8"/>
  <c r="U122" i="8" s="1"/>
  <c r="S123" i="8"/>
  <c r="U123" i="8" s="1"/>
  <c r="S124" i="8"/>
  <c r="U124" i="8" s="1"/>
  <c r="S125" i="8"/>
  <c r="U125" i="8"/>
  <c r="S126" i="8"/>
  <c r="U126" i="8" s="1"/>
  <c r="S127" i="8"/>
  <c r="U127" i="8" s="1"/>
  <c r="S128" i="8"/>
  <c r="U128" i="8" s="1"/>
  <c r="S129" i="8"/>
  <c r="U129" i="8" s="1"/>
  <c r="S130" i="8"/>
  <c r="U130" i="8" s="1"/>
  <c r="S131" i="8"/>
  <c r="U131" i="8" s="1"/>
  <c r="S132" i="8"/>
  <c r="U132" i="8" s="1"/>
  <c r="S133" i="8"/>
  <c r="U133" i="8"/>
  <c r="S134" i="8"/>
  <c r="U134" i="8" s="1"/>
  <c r="S135" i="8"/>
  <c r="U135" i="8" s="1"/>
  <c r="S136" i="8"/>
  <c r="U136" i="8" s="1"/>
  <c r="S137" i="8"/>
  <c r="U137" i="8" s="1"/>
  <c r="S138" i="8"/>
  <c r="U138" i="8" s="1"/>
  <c r="S139" i="8"/>
  <c r="U139" i="8" s="1"/>
  <c r="S140" i="8"/>
  <c r="U140" i="8" s="1"/>
  <c r="S141" i="8"/>
  <c r="U141" i="8"/>
  <c r="S142" i="8"/>
  <c r="U142" i="8" s="1"/>
  <c r="S143" i="8"/>
  <c r="U143" i="8" s="1"/>
  <c r="S144" i="8"/>
  <c r="U144" i="8" s="1"/>
  <c r="S145" i="8"/>
  <c r="U145" i="8" s="1"/>
  <c r="S146" i="8"/>
  <c r="U146" i="8" s="1"/>
  <c r="S147" i="8"/>
  <c r="U147" i="8" s="1"/>
  <c r="S148" i="8"/>
  <c r="U148" i="8" s="1"/>
  <c r="S149" i="8"/>
  <c r="U149" i="8"/>
  <c r="S150" i="8"/>
  <c r="U150" i="8" s="1"/>
  <c r="S151" i="8"/>
  <c r="U151" i="8" s="1"/>
  <c r="S152" i="8"/>
  <c r="U152" i="8" s="1"/>
  <c r="S153" i="8"/>
  <c r="U153" i="8" s="1"/>
  <c r="S154" i="8"/>
  <c r="U154" i="8" s="1"/>
  <c r="S155" i="8"/>
  <c r="U155" i="8" s="1"/>
  <c r="S156" i="8"/>
  <c r="U156" i="8" s="1"/>
  <c r="S157" i="8"/>
  <c r="U157" i="8"/>
  <c r="S158" i="8"/>
  <c r="U158" i="8" s="1"/>
  <c r="S159" i="8"/>
  <c r="U159" i="8" s="1"/>
  <c r="S160" i="8"/>
  <c r="U160" i="8" s="1"/>
  <c r="S161" i="8"/>
  <c r="U161" i="8" s="1"/>
  <c r="S162" i="8"/>
  <c r="U162" i="8" s="1"/>
  <c r="S163" i="8"/>
  <c r="U163" i="8" s="1"/>
  <c r="S164" i="8"/>
  <c r="U164" i="8" s="1"/>
  <c r="S165" i="8"/>
  <c r="U165" i="8"/>
  <c r="S166" i="8"/>
  <c r="U166" i="8" s="1"/>
  <c r="S167" i="8"/>
  <c r="U167" i="8" s="1"/>
  <c r="S168" i="8"/>
  <c r="U168" i="8" s="1"/>
  <c r="S169" i="8"/>
  <c r="U169" i="8" s="1"/>
  <c r="S170" i="8"/>
  <c r="U170" i="8" s="1"/>
  <c r="S171" i="8"/>
  <c r="U171" i="8" s="1"/>
  <c r="S172" i="8"/>
  <c r="U172" i="8" s="1"/>
  <c r="S173" i="8"/>
  <c r="U173" i="8"/>
  <c r="S174" i="8"/>
  <c r="U174" i="8" s="1"/>
  <c r="S175" i="8"/>
  <c r="U175" i="8"/>
  <c r="S176" i="8"/>
  <c r="U176" i="8" s="1"/>
  <c r="S177" i="8"/>
  <c r="U177" i="8"/>
  <c r="S178" i="8"/>
  <c r="U178" i="8" s="1"/>
  <c r="S179" i="8"/>
  <c r="U179" i="8"/>
  <c r="S180" i="8"/>
  <c r="U180" i="8" s="1"/>
  <c r="S181" i="8"/>
  <c r="U181" i="8"/>
  <c r="S182" i="8"/>
  <c r="U182" i="8" s="1"/>
  <c r="S183" i="8"/>
  <c r="U183" i="8"/>
  <c r="S184" i="8"/>
  <c r="U184" i="8" s="1"/>
  <c r="S185" i="8"/>
  <c r="U185" i="8"/>
  <c r="S186" i="8"/>
  <c r="U186" i="8" s="1"/>
  <c r="S187" i="8"/>
  <c r="U187" i="8"/>
  <c r="S188" i="8"/>
  <c r="U188" i="8" s="1"/>
  <c r="S189" i="8"/>
  <c r="U189" i="8"/>
  <c r="S190" i="8"/>
  <c r="U190" i="8" s="1"/>
  <c r="S191" i="8"/>
  <c r="U191" i="8"/>
  <c r="S192" i="8"/>
  <c r="U192" i="8" s="1"/>
  <c r="S193" i="8"/>
  <c r="U193" i="8"/>
  <c r="S194" i="8"/>
  <c r="U194" i="8" s="1"/>
  <c r="S195" i="8"/>
  <c r="U195" i="8"/>
  <c r="S196" i="8"/>
  <c r="U196" i="8" s="1"/>
  <c r="R197" i="8"/>
  <c r="S197" i="8"/>
  <c r="U197" i="8" s="1"/>
  <c r="S198" i="8"/>
  <c r="U198" i="8" s="1"/>
  <c r="S199" i="8"/>
  <c r="U199" i="8"/>
  <c r="S200" i="8"/>
  <c r="U200" i="8" s="1"/>
  <c r="S201" i="8"/>
  <c r="U201" i="8" s="1"/>
  <c r="S202" i="8"/>
  <c r="U202" i="8" s="1"/>
  <c r="S203" i="8"/>
  <c r="U203" i="8"/>
  <c r="S204" i="8"/>
  <c r="U204" i="8" s="1"/>
  <c r="S205" i="8"/>
  <c r="U205" i="8" s="1"/>
  <c r="S206" i="8"/>
  <c r="U206" i="8" s="1"/>
  <c r="S207" i="8"/>
  <c r="U207" i="8"/>
  <c r="S208" i="8"/>
  <c r="U208" i="8" s="1"/>
  <c r="S209" i="8"/>
  <c r="U209" i="8" s="1"/>
  <c r="S210" i="8"/>
  <c r="U210" i="8" s="1"/>
  <c r="S211" i="8"/>
  <c r="U211" i="8"/>
  <c r="S212" i="8"/>
  <c r="U212" i="8" s="1"/>
  <c r="S213" i="8"/>
  <c r="U213" i="8" s="1"/>
  <c r="S214" i="8"/>
  <c r="U214" i="8" s="1"/>
  <c r="S215" i="8"/>
  <c r="U215" i="8"/>
  <c r="T216" i="8"/>
  <c r="S216" i="8"/>
  <c r="U216" i="8"/>
  <c r="S217" i="8"/>
  <c r="U217" i="8" s="1"/>
  <c r="S218" i="8"/>
  <c r="U218" i="8"/>
  <c r="S219" i="8"/>
  <c r="U219" i="8" s="1"/>
  <c r="S220" i="8"/>
  <c r="U220" i="8"/>
  <c r="S221" i="8"/>
  <c r="U221" i="8" s="1"/>
  <c r="S222" i="8"/>
  <c r="U222" i="8"/>
  <c r="S223" i="8"/>
  <c r="U223" i="8" s="1"/>
  <c r="S224" i="8"/>
  <c r="U224" i="8"/>
  <c r="S225" i="8"/>
  <c r="U225" i="8" s="1"/>
  <c r="S226" i="8"/>
  <c r="U226" i="8"/>
  <c r="S227" i="8"/>
  <c r="U227" i="8" s="1"/>
  <c r="S228" i="8"/>
  <c r="U228" i="8"/>
  <c r="S229" i="8"/>
  <c r="U229" i="8" s="1"/>
  <c r="S230" i="8"/>
  <c r="U230" i="8"/>
  <c r="S231" i="8"/>
  <c r="U231" i="8" s="1"/>
  <c r="S232" i="8"/>
  <c r="U232" i="8"/>
  <c r="S233" i="8"/>
  <c r="U233" i="8" s="1"/>
  <c r="S234" i="8"/>
  <c r="U234" i="8"/>
  <c r="S235" i="8"/>
  <c r="U235" i="8" s="1"/>
  <c r="S236" i="8"/>
  <c r="U236" i="8"/>
  <c r="S237" i="8"/>
  <c r="U237" i="8" s="1"/>
  <c r="S238" i="8"/>
  <c r="U238" i="8"/>
  <c r="S239" i="8"/>
  <c r="U239" i="8" s="1"/>
  <c r="S240" i="8"/>
  <c r="U240" i="8"/>
  <c r="S241" i="8"/>
  <c r="U241" i="8" s="1"/>
  <c r="S242" i="8"/>
  <c r="U242" i="8"/>
  <c r="S243" i="8"/>
  <c r="U243" i="8" s="1"/>
  <c r="S244" i="8"/>
  <c r="U244" i="8"/>
  <c r="S245" i="8"/>
  <c r="U245" i="8" s="1"/>
  <c r="S246" i="8"/>
  <c r="U246" i="8"/>
  <c r="S247" i="8"/>
  <c r="U247" i="8" s="1"/>
  <c r="S248" i="8"/>
  <c r="U248" i="8"/>
  <c r="S249" i="8"/>
  <c r="U249" i="8" s="1"/>
  <c r="S250" i="8"/>
  <c r="U250" i="8"/>
  <c r="S251" i="8"/>
  <c r="S252" i="8"/>
  <c r="S253" i="8"/>
  <c r="S254" i="8"/>
  <c r="M239" i="8"/>
  <c r="O239" i="8" s="1"/>
  <c r="M241" i="8"/>
  <c r="O241" i="8" s="1"/>
  <c r="M254" i="8"/>
  <c r="O254" i="8" s="1"/>
  <c r="M253" i="8"/>
  <c r="O253" i="8" s="1"/>
  <c r="M252" i="8"/>
  <c r="M250" i="8"/>
  <c r="O250" i="8" s="1"/>
  <c r="M248" i="8"/>
  <c r="O248" i="8" s="1"/>
  <c r="M247" i="8"/>
  <c r="M246" i="8"/>
  <c r="M245" i="8"/>
  <c r="O245" i="8" s="1"/>
  <c r="M244" i="8"/>
  <c r="O244" i="8" s="1"/>
  <c r="M236" i="8"/>
  <c r="M206" i="8"/>
  <c r="O206" i="8"/>
  <c r="M207" i="8"/>
  <c r="O207" i="8" s="1"/>
  <c r="M205" i="8"/>
  <c r="O205" i="8"/>
  <c r="M204" i="8"/>
  <c r="O204" i="8" s="1"/>
  <c r="M44" i="8"/>
  <c r="M43" i="8"/>
  <c r="O43" i="8" s="1"/>
  <c r="M30" i="8"/>
  <c r="O30" i="8" s="1"/>
  <c r="M31" i="8"/>
  <c r="M32" i="8"/>
  <c r="M33" i="8"/>
  <c r="O33" i="8" s="1"/>
  <c r="M34" i="8"/>
  <c r="M29" i="8"/>
  <c r="M242" i="8"/>
  <c r="O242" i="8"/>
  <c r="M105" i="8"/>
  <c r="M177" i="8"/>
  <c r="M172" i="8"/>
  <c r="M164" i="8"/>
  <c r="M162" i="8"/>
  <c r="O162" i="8" s="1"/>
  <c r="M146" i="8"/>
  <c r="M87" i="8"/>
  <c r="M83" i="8"/>
  <c r="M154" i="8"/>
  <c r="N83" i="8"/>
  <c r="M224" i="8"/>
  <c r="O224" i="8"/>
  <c r="M223" i="8"/>
  <c r="O223" i="8" s="1"/>
  <c r="M222" i="8"/>
  <c r="O222" i="8"/>
  <c r="M221" i="8"/>
  <c r="O221" i="8" s="1"/>
  <c r="M220" i="8"/>
  <c r="O220" i="8"/>
  <c r="M219" i="8"/>
  <c r="O219" i="8" s="1"/>
  <c r="M218" i="8"/>
  <c r="O218" i="8"/>
  <c r="M217" i="8"/>
  <c r="O217" i="8" s="1"/>
  <c r="M203" i="8"/>
  <c r="O203" i="8"/>
  <c r="M202" i="8"/>
  <c r="O202" i="8" s="1"/>
  <c r="K201" i="8"/>
  <c r="M201" i="8"/>
  <c r="O201" i="8" s="1"/>
  <c r="K200" i="8"/>
  <c r="M200" i="8" s="1"/>
  <c r="O200" i="8" s="1"/>
  <c r="M199" i="8"/>
  <c r="O199" i="8" s="1"/>
  <c r="K198" i="8"/>
  <c r="M198" i="8"/>
  <c r="O198" i="8" s="1"/>
  <c r="O252" i="8"/>
  <c r="U251" i="8"/>
  <c r="O247" i="8"/>
  <c r="O246" i="8"/>
  <c r="O236" i="8"/>
  <c r="M185" i="8"/>
  <c r="O185" i="8" s="1"/>
  <c r="M183" i="8"/>
  <c r="M181" i="8"/>
  <c r="O181" i="8"/>
  <c r="M179" i="8"/>
  <c r="O179" i="8" s="1"/>
  <c r="M175" i="8"/>
  <c r="O175" i="8"/>
  <c r="O174" i="8"/>
  <c r="M170" i="8"/>
  <c r="M168" i="8"/>
  <c r="M166" i="8"/>
  <c r="M160" i="8"/>
  <c r="O160" i="8" s="1"/>
  <c r="M158" i="8"/>
  <c r="M156" i="8"/>
  <c r="M152" i="8"/>
  <c r="O152" i="8"/>
  <c r="M150" i="8"/>
  <c r="M148" i="8"/>
  <c r="M102" i="8"/>
  <c r="O102" i="8" s="1"/>
  <c r="M101" i="8"/>
  <c r="O101" i="8" s="1"/>
  <c r="M100" i="8"/>
  <c r="M99" i="8"/>
  <c r="M98" i="8"/>
  <c r="O98" i="8" s="1"/>
  <c r="M97" i="8"/>
  <c r="O97" i="8" s="1"/>
  <c r="M96" i="8"/>
  <c r="M93" i="8"/>
  <c r="M91" i="8"/>
  <c r="O91" i="8" s="1"/>
  <c r="M89" i="8"/>
  <c r="O89" i="8" s="1"/>
  <c r="M85" i="8"/>
  <c r="M84" i="8"/>
  <c r="M80" i="8"/>
  <c r="O80" i="8" s="1"/>
  <c r="M78" i="8"/>
  <c r="O78" i="8" s="1"/>
  <c r="M76" i="8"/>
  <c r="M74" i="8"/>
  <c r="M72" i="8"/>
  <c r="O72" i="8" s="1"/>
  <c r="M71" i="8"/>
  <c r="O71" i="8" s="1"/>
  <c r="M70" i="8"/>
  <c r="M67" i="8"/>
  <c r="M66" i="8"/>
  <c r="O66" i="8" s="1"/>
  <c r="M65" i="8"/>
  <c r="M64" i="8"/>
  <c r="M63" i="8"/>
  <c r="M62" i="8"/>
  <c r="O62" i="8" s="1"/>
  <c r="M61" i="8"/>
  <c r="O61" i="8" s="1"/>
  <c r="M60" i="8"/>
  <c r="M59" i="8"/>
  <c r="M58" i="8"/>
  <c r="O58" i="8" s="1"/>
  <c r="M57" i="8"/>
  <c r="O57" i="8" s="1"/>
  <c r="M56" i="8"/>
  <c r="O210" i="8"/>
  <c r="M193" i="8"/>
  <c r="O193" i="8" s="1"/>
  <c r="M194" i="8"/>
  <c r="O194" i="8"/>
  <c r="M195" i="8"/>
  <c r="O195" i="8" s="1"/>
  <c r="M192" i="8"/>
  <c r="O192" i="8"/>
  <c r="M191" i="8"/>
  <c r="O191" i="8" s="1"/>
  <c r="M136" i="8"/>
  <c r="M28" i="8"/>
  <c r="O28" i="8"/>
  <c r="M27" i="8"/>
  <c r="M26" i="8"/>
  <c r="O26" i="8"/>
  <c r="M187" i="8"/>
  <c r="O187" i="8" s="1"/>
  <c r="M25" i="8"/>
  <c r="O25" i="8" s="1"/>
  <c r="M114" i="8"/>
  <c r="O114" i="8" s="1"/>
  <c r="M17" i="8"/>
  <c r="O17" i="8" s="1"/>
  <c r="M16" i="8"/>
  <c r="O16" i="8"/>
  <c r="O183" i="8"/>
  <c r="O172" i="8"/>
  <c r="O177" i="8"/>
  <c r="O27" i="8"/>
  <c r="M24" i="8"/>
  <c r="O24" i="8"/>
  <c r="M23" i="8"/>
  <c r="O23" i="8" s="1"/>
  <c r="M21" i="8"/>
  <c r="O21" i="8"/>
  <c r="M19" i="8"/>
  <c r="O19" i="8" s="1"/>
  <c r="M128" i="8"/>
  <c r="O128" i="8"/>
  <c r="M51" i="8"/>
  <c r="N51" i="8" s="1"/>
  <c r="O51" i="8" s="1"/>
  <c r="M52" i="8"/>
  <c r="N52" i="8" s="1"/>
  <c r="O52" i="8" s="1"/>
  <c r="M53" i="8"/>
  <c r="N53" i="8"/>
  <c r="O53" i="8"/>
  <c r="O170" i="8"/>
  <c r="O168" i="8"/>
  <c r="O166" i="8"/>
  <c r="O164" i="8"/>
  <c r="O158" i="8"/>
  <c r="O154" i="8"/>
  <c r="O150" i="8"/>
  <c r="O148" i="8"/>
  <c r="O146" i="8"/>
  <c r="O105" i="8"/>
  <c r="O100" i="8"/>
  <c r="O99" i="8"/>
  <c r="O96" i="8"/>
  <c r="O93" i="8"/>
  <c r="O87" i="8"/>
  <c r="O85" i="8"/>
  <c r="O84" i="8"/>
  <c r="O76" i="8"/>
  <c r="O74" i="8"/>
  <c r="O70" i="8"/>
  <c r="O67" i="8"/>
  <c r="O65" i="8"/>
  <c r="O64" i="8"/>
  <c r="O63" i="8"/>
  <c r="O60" i="8"/>
  <c r="O59" i="8"/>
  <c r="O56" i="8"/>
  <c r="M5" i="8"/>
  <c r="O5" i="8" s="1"/>
  <c r="M6" i="8"/>
  <c r="O6" i="8"/>
  <c r="M7" i="8"/>
  <c r="O7" i="8" s="1"/>
  <c r="M8" i="8"/>
  <c r="O8" i="8" s="1"/>
  <c r="M9" i="8"/>
  <c r="O9" i="8" s="1"/>
  <c r="M10" i="8"/>
  <c r="O10" i="8"/>
  <c r="M11" i="8"/>
  <c r="O11" i="8" s="1"/>
  <c r="M13" i="8"/>
  <c r="O13" i="8" s="1"/>
  <c r="M14" i="8"/>
  <c r="O14" i="8" s="1"/>
  <c r="M20" i="8"/>
  <c r="O20" i="8"/>
  <c r="M22" i="8"/>
  <c r="O22" i="8" s="1"/>
  <c r="O29" i="8"/>
  <c r="O31" i="8"/>
  <c r="O32" i="8"/>
  <c r="O34" i="8"/>
  <c r="M36" i="8"/>
  <c r="O36" i="8" s="1"/>
  <c r="M38" i="8"/>
  <c r="O38" i="8"/>
  <c r="M39" i="8"/>
  <c r="O39" i="8" s="1"/>
  <c r="M40" i="8"/>
  <c r="O40" i="8"/>
  <c r="M41" i="8"/>
  <c r="O41" i="8" s="1"/>
  <c r="O44" i="8"/>
  <c r="M107" i="8"/>
  <c r="O107" i="8" s="1"/>
  <c r="M108" i="8"/>
  <c r="O108" i="8"/>
  <c r="M109" i="8"/>
  <c r="O109" i="8" s="1"/>
  <c r="M110" i="8"/>
  <c r="O110" i="8"/>
  <c r="M111" i="8"/>
  <c r="O111" i="8" s="1"/>
  <c r="M112" i="8"/>
  <c r="O112" i="8"/>
  <c r="M117" i="8"/>
  <c r="O117" i="8" s="1"/>
  <c r="M118" i="8"/>
  <c r="O118" i="8"/>
  <c r="M119" i="8"/>
  <c r="O119" i="8" s="1"/>
  <c r="M120" i="8"/>
  <c r="O120" i="8"/>
  <c r="M121" i="8"/>
  <c r="O121" i="8" s="1"/>
  <c r="M122" i="8"/>
  <c r="O122" i="8"/>
  <c r="M123" i="8"/>
  <c r="O123" i="8" s="1"/>
  <c r="M126" i="8"/>
  <c r="O126" i="8"/>
  <c r="M127" i="8"/>
  <c r="O127" i="8" s="1"/>
  <c r="M129" i="8"/>
  <c r="O129" i="8"/>
  <c r="M131" i="8"/>
  <c r="O131" i="8" s="1"/>
  <c r="M132" i="8"/>
  <c r="O132" i="8"/>
  <c r="M134" i="8"/>
  <c r="N134" i="8" s="1"/>
  <c r="O134" i="8" s="1"/>
  <c r="M135" i="8"/>
  <c r="N135" i="8" s="1"/>
  <c r="O135" i="8" s="1"/>
  <c r="O136" i="8"/>
  <c r="M138" i="8"/>
  <c r="O138" i="8" s="1"/>
  <c r="M139" i="8"/>
  <c r="O139" i="8" s="1"/>
  <c r="M140" i="8"/>
  <c r="O140" i="8"/>
  <c r="M141" i="8"/>
  <c r="O141" i="8" s="1"/>
  <c r="M142" i="8"/>
  <c r="O142" i="8" s="1"/>
  <c r="M143" i="8"/>
  <c r="O143" i="8" s="1"/>
  <c r="M144" i="8"/>
  <c r="O144" i="8"/>
  <c r="O156" i="8"/>
  <c r="M189" i="8"/>
  <c r="O189" i="8" s="1"/>
  <c r="O83" i="8"/>
</calcChain>
</file>

<file path=xl/sharedStrings.xml><?xml version="1.0" encoding="utf-8"?>
<sst xmlns="http://schemas.openxmlformats.org/spreadsheetml/2006/main" count="764" uniqueCount="425">
  <si>
    <t>կորսետների պատրաստում</t>
  </si>
  <si>
    <t>Տուբերկուլյոզի դեմ պայքարի ազգային ծրագրի պահպանման աջակցության ծառայություններ</t>
  </si>
  <si>
    <t>Լաբորատոր ախտորոշիչ հետազոտությունների թիվ</t>
  </si>
  <si>
    <t>Մարդասիրական օգնության կարգով ստացվող դեղերի և դեղագործական արտադրանքի ստացում, մաքսազերծում և բաշխում</t>
  </si>
  <si>
    <t>Մարդասիրական կարգով ներմուծվող դեղերի և  ՙորբ դեղերի՚ ցանկում ընդգրկված դեղերի պետական գրանցման նպատակով փորձաքննություններ, հոգեմետ և հսկվող դեղերի պահանջարկի հաշվարկ, դեղերի մասին մասնագիտական պարբերականի հրատարակություն և մեթոդաբանական այլ աջակցություն</t>
  </si>
  <si>
    <t xml:space="preserve">ՀՀ ԱՆ 03.03.2004թ. N 185-Ա հրամանով հաստատված ցանկի  դեղերի  պետական գրանցման  փորձաքննությունների թիվը </t>
  </si>
  <si>
    <t>մարդասիրական օգնության կարգով ներմուծվող դեղերի և դեղագործական արտադրանքի փաստաթղթային փորձաքննություն</t>
  </si>
  <si>
    <t>մարդասիրական օգնության կարգով ստացվող դեղերի լաբորատորային փորձաքննություն</t>
  </si>
  <si>
    <t>մարդասիրական օգնության կարգով ներմուծվող հսկվող դեղերի գնահատում և փորձաքննություն</t>
  </si>
  <si>
    <t>թմրաբեր միջոցների և հոգեմետ նյութերի  պահանջարկի հաշվարկ և  ներկայացում ՄԱԿ-ի  ԹՄՀԿ, հաշվարկ</t>
  </si>
  <si>
    <t>ՀՀ իրավապահ մարմիններին փորձագիտական ծառայության մատուցում, փորձաքննություն</t>
  </si>
  <si>
    <t xml:space="preserve">ՙԴեղեր և բժշկություն՚ տեղեկատուի տարեկան 4 համարների պատրաստում և հրատարակում  500-ական օրինակով և դրանց անվճար բաժանում առողջապահության ոլորտի աշխատողներին ըստ ցուցակի , օրինակ   </t>
  </si>
  <si>
    <t>Անհետաձգելի բժշկական օգնության իրականացում` ՀՀ առողջապահության նախարարի կողմից հաստատված հիվանդությունների, վիճակների   ցանկի համաձայն</t>
  </si>
  <si>
    <t xml:space="preserve"> Անհետաձգելի բժշկական օգնության ծառայությունների ձեռք բերում, դԵպք</t>
  </si>
  <si>
    <t xml:space="preserve">Աղիքային և այլ ինֆեկցիոն հիվանդությունների վաղ հայտնաբերմանն ուղղված ախտորոշիչ հետազոտություններ, հիվանդների բուժում և շարունակական հսկողության համալիր միջոցառումների իրականացում </t>
  </si>
  <si>
    <t>Աղիքային և այլ ինֆեկցիոն հիվանդությունների բժշկական օգնության գծով ծառայությունների ձեռքբերում, դեպք</t>
  </si>
  <si>
    <t>Սեռական ճանապարհով փոխանցվող հիվանդությունների վաղ հայտնաբերմանն ուղղված ախտորոշիչ հետազոտություններ, հիվանդների բուժում և շարունակական հսկողության համալիր միջոցառումների իրականացում</t>
  </si>
  <si>
    <t>Սեռական ճանապարհով փոխանցվող հիվանդությունների բժշկական օգնության գծով ծառայությունների ձեռքբերում, դեպք</t>
  </si>
  <si>
    <t>Հոգեկան և նարկոլոգիական հիվանդությունների վաղ հայտնաբերման ախտորոշիչ և այլ հետազոտություններ, հիվանդների բուժում և շարունակական հսկողության համալիր միջոցառումների իրականացում</t>
  </si>
  <si>
    <t>Հոգեկան և նարկոլոգիական հիվանդների բժշկական օգնության գծով ծառայությունների ձեռքբերում, դեպք</t>
  </si>
  <si>
    <t>ՈՒռուցքաբանական և արյունաբանական հիվանդների վաղ հայտնաբերման, ախտորոշիչ և այլ հետազոտություններ, հիվանդների բուժում և շարունակական հսկողության համալիր միջոցառումների իրականացում</t>
  </si>
  <si>
    <t>ՈՒռուցքաբանական և արյունաբանական հիվանդությունների բժշկական օգնության գծով ծառայությունների ձեռքբերում, դեպք</t>
  </si>
  <si>
    <t>Վերականգնողական (ֆիզիկական, մտավոր) բժշկական օգնության և շարունակական հսկողության համալիր միջոցառումների իրականացում</t>
  </si>
  <si>
    <t>Վերականգնողական բժշկական օգնության գծով ծառայությունների ձեռքբերում, դեպք</t>
  </si>
  <si>
    <t>Մանկաբարձական բժշկական օգնության համալիր միջոցառումների իրականացում, հղիների հետազոտություն և ծննդօգնություն</t>
  </si>
  <si>
    <t>Մանկաբարձական բժշկական օգնության և ծննդօգնության գծով ծառայությունների ձեռքբերում, դեպք</t>
  </si>
  <si>
    <t>Գինեկոլոգիական բժշկական օգնության համալիր միջոցառումների իրականացում</t>
  </si>
  <si>
    <t>Գինեկոլոգիական բժշկական օգնության գծով ծառայությունների ձեռքբերում, դեպք</t>
  </si>
  <si>
    <t>Երեխաների (0-7 տարեկան) հիվանդանոցային բժշկական օգնության իրականացում (հետազոտում, ախտորոշում, բուժում)</t>
  </si>
  <si>
    <t>Երեխաների բժշկական օգնության գծով ծառայությունների ձեռքբերում, դեպք</t>
  </si>
  <si>
    <t xml:space="preserve">Սոցիալապես անապահով և հատուկ խմբերում ընդգրկվածների բժշկական օգնություն </t>
  </si>
  <si>
    <t>Բնակչության սոցիալապես անապահով և հատուկ խմբերում ընդգրկվածների բժշկական օգնության ծառայությունների ձեռքբերում, դեպք</t>
  </si>
  <si>
    <t>Տուբերկուլյոզի վաղ հայտնաբերմանն ուղղված ախտորոշիչ և այլ հետազոտություններ, հիվանդների բուժում և շարունակական հսկողության համալիր միջոցառումների իրականացում</t>
  </si>
  <si>
    <t>Տուբերկուլյոզի բժշկական օգնության գծով ծառայությունների ձեռք բերում, դեպք</t>
  </si>
  <si>
    <t>ՀՀ զինկոմիսարիատների ուղեգրերով զորակոչային և նախազորակոչային տարիքի անձանց բժշկական օգնության և փորձաքննությունների իրականացում</t>
  </si>
  <si>
    <t xml:space="preserve"> Զորակոչային և նախազորակոչային տարիքի անձանց բժշկական օգնության և փորձաքննության գծով ծառայությունների ձեռքբերում, դեպք</t>
  </si>
  <si>
    <t xml:space="preserve">Թրաֆիքինգի զոհ դարձած անձանց բժշկական օգնության և փորձաքննությունների իրականացում (հետազոտում, ախտորոշում, բուժում) </t>
  </si>
  <si>
    <t>Բժշկական օգնության գծով ծառայություններից օգտվելու դեպքերի թիվը</t>
  </si>
  <si>
    <t>Կենտրոնացված կարգով դեղորայքի ձեռք բերում հիվանդանոցային բուժօգնություն ստացողների և հատուկ խմբերում ընդգրկված ֆիզիկական անձանց տրամադրելու նպատակով</t>
  </si>
  <si>
    <t xml:space="preserve">Շահառուների թիվը                                     </t>
  </si>
  <si>
    <t>Հանրապետությունից դուրս բուժման ուղեգրված հիվանդների ճանապարհածախսի փոխհատուցում</t>
  </si>
  <si>
    <t>Ուղեգրված քաղաքացիների թիվը</t>
  </si>
  <si>
    <t>Քաղաքականության, խորհրդատվության, մոնիտորինգի և համակարգման ծառայություններ</t>
  </si>
  <si>
    <t>Վարակիչ հիվանդությունների օջախների ախտահանման ծառայություններ</t>
  </si>
  <si>
    <t>Արյան հավաքագրման ծառայություններ</t>
  </si>
  <si>
    <t>Գրադարանային ծառայություններ</t>
  </si>
  <si>
    <t>Բնակչության առողջության առաջնային  պահպանման  ծառայություններ</t>
  </si>
  <si>
    <t xml:space="preserve"> Նեղ մասնագիտացված բժշկական օգնության ծառայություններ</t>
  </si>
  <si>
    <t xml:space="preserve"> Մանկաբարձագինեկոլոգիական բժշկական օգնության ծառայություններ</t>
  </si>
  <si>
    <t>Շարունակական հսկողություն պահանջող և առանձին հիվանդությունների բուժման ծառայություններ</t>
  </si>
  <si>
    <t>Ստոմատոլոգիական բժշկական օգնության ծառայություններ</t>
  </si>
  <si>
    <t>Լաբորատոր-գործիքային ախտորոշիչ հետազոտությունների ծառայություններ</t>
  </si>
  <si>
    <t>Շտապ բժշկական օգնության ծառայություններ</t>
  </si>
  <si>
    <t>Հեմոդիալիզի անցկացման ծառայություններ</t>
  </si>
  <si>
    <t>Հաստատված և փաստացի ցուցանիշների տարբերությունը (սյ 4-սյ 3)</t>
  </si>
  <si>
    <t>Զորակոչային և նախազորակոչային տարիքի անձանց առաջնային բժշկական օգնություն և փորձաքննություններ</t>
  </si>
  <si>
    <t>Դժվարամատչելի ախտորոշիչ ծառայություններ</t>
  </si>
  <si>
    <t>Դատաբժշկական և գենետիկ ծառայություններ</t>
  </si>
  <si>
    <t>Պաթանատոմիական ծառայություններ</t>
  </si>
  <si>
    <t>ՀՀ մարզ առողջ կազմ բժիշկ-մասնագետ ժամանակավոր ուղեգրման ծախսերի փոխհատուցման ծրագիր</t>
  </si>
  <si>
    <t>Հաշմանդամ երեխաների օրթեզների և կորսետների պատրաստման ծառայություններ</t>
  </si>
  <si>
    <t>Մարդասիրական օգն կարգով ստացվող դեղերի և դեղագործական արտադրանքի ստացման, մաքսազերծման և բաշխման ծառայություն</t>
  </si>
  <si>
    <t>Դեղաքաղաքականությունից բխող փորձագիտական և մեթոդաբանական ծառայություններ</t>
  </si>
  <si>
    <t xml:space="preserve">Անհետաձգելի բժշկական օգնության ծառայություններ </t>
  </si>
  <si>
    <t>Աղիքային և այլ ինֆեկցիոն հիվանդությունների բժշկական օգնության ծառայություններ</t>
  </si>
  <si>
    <t>Սեռական ճանապարհով փոխանցվող հիվանդությունների բժշկական օգնության ծառայություններ</t>
  </si>
  <si>
    <t xml:space="preserve"> Հոգեկան և նարկոլոգիական հիվանդների բուժման և խնամքի ծառայություններ </t>
  </si>
  <si>
    <t xml:space="preserve">Ուռուցքաբանական և արյունաբանական հիվանդությունների բժշկական օգնության ծառայություններ </t>
  </si>
  <si>
    <t xml:space="preserve">Վերականգնողական բժշկական օգնության ծառայություններ </t>
  </si>
  <si>
    <t>Մանկաբարձական բժշկական օգնության ծառայություններ</t>
  </si>
  <si>
    <t>Գինեկոլոգիական հիվանդությունների բժշկական օգնության ծառայություններ</t>
  </si>
  <si>
    <t xml:space="preserve">Երեխաների բժշկական օգնության ծառայություններ </t>
  </si>
  <si>
    <t>Տուբերկուլյոզի բժշկական                                                օգնության  ծառայություններ</t>
  </si>
  <si>
    <t xml:space="preserve">Զորակոչային և նախազորակոչային                                               տարիքի անձանց բժշկական օգնություն և փորձաքննություններ </t>
  </si>
  <si>
    <t>Թրաֆիքինգի զոհերին բժշկական օգնության ծառայություններ</t>
  </si>
  <si>
    <t>Դեղորայքի տրամադրում ամբուլատոր-պոլիկլինիկական  հիվանդանոցային բուժօգնություն ստացողների և հատուկ խմբերում ընդգրկված ֆիզիկական անձանց</t>
  </si>
  <si>
    <t>Հանրապետությունից դուրս բուժման ուղեգրված հիվանդների  ճանապարհածախսի փոխհատուցում</t>
  </si>
  <si>
    <t>Որակական</t>
  </si>
  <si>
    <t>Դ</t>
  </si>
  <si>
    <t>Սեմինարների կազմակերպում ըստ մարզերի /ամիսը մեկ անգամ/</t>
  </si>
  <si>
    <t xml:space="preserve">Ֆինանսավորման թերակատարումը պայմանավորված է առանձին հիմնարկներում բուժօգնության դեպքերի թերակատարմամբ: </t>
  </si>
  <si>
    <t>Չի կատարվել դեպքերի բացակայության պատճառով:</t>
  </si>
  <si>
    <t>քանակական</t>
  </si>
  <si>
    <t>Գ</t>
  </si>
  <si>
    <t>որակական</t>
  </si>
  <si>
    <t>1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</si>
  <si>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</si>
  <si>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</si>
  <si>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</si>
  <si>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</si>
  <si>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</si>
  <si>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</si>
  <si>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</si>
  <si>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</si>
  <si>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</si>
  <si>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t>ԱԾ</t>
  </si>
  <si>
    <t>ԾՏ</t>
  </si>
  <si>
    <t>Ա</t>
  </si>
  <si>
    <t>Բ</t>
  </si>
  <si>
    <t>Ե</t>
  </si>
  <si>
    <t>Զ</t>
  </si>
  <si>
    <t>Է</t>
  </si>
  <si>
    <t>Ը</t>
  </si>
  <si>
    <t>Թ</t>
  </si>
  <si>
    <t>Ժ</t>
  </si>
  <si>
    <t>ՊՄ կոդը</t>
  </si>
  <si>
    <t>Կատարողի կոդը</t>
  </si>
  <si>
    <t>Ծրագրային դասիչը</t>
  </si>
  <si>
    <t>Քաղաքականության միջոցառման  դասիչը</t>
  </si>
  <si>
    <t>Չափորոշիչի կոդը</t>
  </si>
  <si>
    <t>Պաշարների շարժի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</si>
  <si>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</si>
  <si>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</si>
  <si>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</si>
  <si>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Ցուցանիշի հաստատված կանխատեսումը հաշվետու ժամանակա-հատվածի համար</t>
  </si>
  <si>
    <t>ճշտված ցուցանիշը հաշվետու ժամանակա-հատվածի համար (սյ 1+սյ 2)</t>
  </si>
  <si>
    <t>Փաստացի ցուցանիշը (կատարված և ընդունված) հաշվետու ժամանակա-հատվածում</t>
  </si>
  <si>
    <t>Ցուցանիշի փոփոխու-թյուններն ըստ համապատասխան իրավական ակտի(+/-)</t>
  </si>
  <si>
    <t>Տարբերության պատճառը(սյ.2-ում նշված իրավական ակտերի հղումները և սյ. 5-ում  նշված տարբերության պարզաբանումները )</t>
  </si>
  <si>
    <t>ճշտված ցուցանիշը հաշվետու ժամանակահատվածի համար                     (սյ 7+սյ 8)</t>
  </si>
  <si>
    <t xml:space="preserve">Ցուցանիշի փոփոխություններն ըստ համապատաս-խան իրավա-կան ակտի    (+/-) </t>
  </si>
  <si>
    <t>Փաստացի ցուցանիշը  (դրամարկղային ծախս) հաշվետու ժամանակա-հատվածում</t>
  </si>
  <si>
    <t>Հաստատված և փաստացի ցուցանիշների տարբերու-թյունը                       (սյ 10-սյ 9)</t>
  </si>
  <si>
    <t>Տարբերության պատճառը
(սյ. 8-ում նշված իրավական ակտերի հղումները և սյ. 11-ում նշված տարբերության պարզաբանումները)</t>
  </si>
  <si>
    <t xml:space="preserve">Ոչ ֆինանսական ցուցանիշներ  </t>
  </si>
  <si>
    <t xml:space="preserve">Ֆինանսական ցուցանիշներ </t>
  </si>
  <si>
    <t xml:space="preserve">Քաղաքականության մշակման և իրականացման, իրավական ակտերի նախագծերի մշակման, խորհրդատվության, ծրագրերի համակարգման, կանոնակարգման, առողջապահական, փորձագիտական, կազմակերպամեթոդական,  գնման, մոնիտորինգի ծառայություններ </t>
  </si>
  <si>
    <t>Մշակված իրավական ակտերի նախագծերի (փաստաթղթեր և/կամ ստանդարտներ) պատրաստված քաղաքականության փաստաթղթերի, ծրագրերի, հաշվետվությունների և վերլուծությունների ընդհանուր թիվը</t>
  </si>
  <si>
    <t>Հանրային իրազեկումների թիվը, ուղղակի ծառայություններ հանրությանը  կազմակերպությունների թիվը որոնց տրամադրվել է խորհրդատվություն</t>
  </si>
  <si>
    <t>Քաղաքացիների ընդունելություն (մարդ)</t>
  </si>
  <si>
    <t>Դիմումների և բողոքների ուսումնասիրում (թիվը)</t>
  </si>
  <si>
    <t>Միջազգային համագործակցություն.Մշակված Համաձայնագրերի, հուշագրերի, արձանագրությունների, ծրագրերի և այլ փաստաթղթերի թիվը, հանդիպումների, քննարկումների և համագործակցության այլ միջոցառումների թիվը</t>
  </si>
  <si>
    <t>Միջգերատեսչական խորհրդատվություն և համագործակցություն Մշակված Համաձայնագրերի, հուշագրերի,արձանագրությունների, ծրագրերի և այլ փաստաթղթերի թիվը, հանդիպումների, քննարկումների և համագործակցության այլ միջոցառումների թիվը</t>
  </si>
  <si>
    <t>Կառավարվող, մոնիթորինգի ենթարկվող համակարգվող ծրագրերի թիվը</t>
  </si>
  <si>
    <t>Ամենամյա պետական նպատակային ծրագրերի շրջանակներում ՙՊետության կողմից երաշխավորված անվճար բժշկական օգնության և սպասարկման մասին՚ ՀՀ կառավարության որոշման ու դրանից բխող` ՀՀ առողջապահության նախարարության կողմից մշակված և ընդունված նորմատիվային ակտերի լուսաբանման աշխատանքներ</t>
  </si>
  <si>
    <t>Բնակչության առողջության պահպանման, բուժկանխարգելման, առողջապահության ոլորտի կառավարման հարցերի վերաբերյալ մշակված և մամուլում հրապարակված մեթոդական ձեռնարկների (մեկ մամուլի` 16 էջի  հաշվարկով) թիվը</t>
  </si>
  <si>
    <t>Սանիտարական օրենսդրության պահանջների կատարման ստուգումներին և ուսումնասիրություններին զուգորդող  փորձագիտական, լաբորատորային և գործիքային  հետազոտություններ, հիգիենիկ և հակահամաճարակային նշանակության հետազոտությունների, վարակիչ հիվանդությունների, (այդ թվում` տուբերկուլյոզի և մալարիայի)  առաջացման  ու տարածման պատճառների բացահայտման, քննման և հետազոտության,  իմունականխարգելման  և այլ ծառայություններ</t>
  </si>
  <si>
    <t>Օջախների ընդգրկվածությունը</t>
  </si>
  <si>
    <t>Օջախների ժամանակին ախտահանում</t>
  </si>
  <si>
    <t xml:space="preserve">Նորածիններին տուբերկուլյեզի դեմ ԲՑԺ պատվաստանյութով պատվաստումների ընդգրկում </t>
  </si>
  <si>
    <t xml:space="preserve">Նորածիններին Հեպատիտ "Բ"-ով պատվաստումների ընդգրկում </t>
  </si>
  <si>
    <t xml:space="preserve">Երեխաներին դիֆթերիայի, կապույտ հազի և փայտացման դեմ ԱԿԴՓ պատվաստանյութով պատվաստումների ընդգրկում </t>
  </si>
  <si>
    <t xml:space="preserve">Երեխաներին կարմրուկի, կարմրախտի և խոզուկի դեմ ԿԿԽ պատվաստանյութով պատվաստումների ընդգրկում </t>
  </si>
  <si>
    <t>ՄԻԱՎ/ՁԻԱՀ հիվանդացության կանխարգելում, ախտորոշում, բուժում և հիվանդների  դիսպանսերային հսկողություն, քարոզչություն</t>
  </si>
  <si>
    <t>ՄԻԱՎ-ի նկատմամբ խորհրդատվություն, համաճարակաբանական հետազոտություն և ՄԻԱՎ1/2 հակամարմինների հայտնաբերում</t>
  </si>
  <si>
    <t>իմունաֆերմենտային անալիզի մեթոդով հետազոտություն</t>
  </si>
  <si>
    <t>ռեֆերենսային թեստավորման մեթոդով հետազոտություն</t>
  </si>
  <si>
    <t>արագ թեստավորման մեթոդով հետազոտություն</t>
  </si>
  <si>
    <t xml:space="preserve">ՁԻԱՀ-ով հիվանդի դիսպանսերային հսկողություն (մեկ տարվա համար, մեկ հիվանդի հաշվով), այդ թվում. բուժում առաջին և երկրորդ շարքի հակառետրովիրուսային դեղամիջոցներով, դեպք </t>
  </si>
  <si>
    <t xml:space="preserve">ՄԻԱՎ-ով հիվանդի դիսպանսերային հսկողություն (մեկ տարվա համար, մեկ հիվանդի հաշվով), դեպք </t>
  </si>
  <si>
    <t>Ծրագրի դասիչը</t>
  </si>
  <si>
    <t>Երեխաների ստոմատոլոգիական առաջնային կանխարգելման ծառայություններ</t>
  </si>
  <si>
    <t>Երեխաների ստոմատոլոգիական առաջնային կանխարգելման ծառայությունների ձեռքբերում, երեխա</t>
  </si>
  <si>
    <t>Համաշխարհային բանկի աջակցությամբ իրականացվող Ոչ վարակիչ հիվանդությունների կանխարգելման և վերահսկման ծրագիր</t>
  </si>
  <si>
    <t>Հեմատոլոգիական կենտրոնի կառուցում, ուռուցքաբանության նոր ռադիոճառագայթային կարողությունների զարգացում: Վանաձորի բժշկական կենտրոնի նոր շենքի կառուցում, ժամանակակից սարքավորումների ձեռքբերում:</t>
  </si>
  <si>
    <t xml:space="preserve">ՄԻԱՎ/ՁԻԱՀ-ի կանխարգելման և բուժօգնության ծառայություններ </t>
  </si>
  <si>
    <t>Մասնագիտական,խորհրդատվական և կազմակերպամեթոդական աջակցության ծառայություններ</t>
  </si>
  <si>
    <t xml:space="preserve">Առողջապահական ազգային հաշիվների զեկույցների կազմում </t>
  </si>
  <si>
    <t xml:space="preserve">Կլինիկական և բժշկատնտեսագիտական  ստանդարտների թիվը </t>
  </si>
  <si>
    <t xml:space="preserve">Ոչ վարակիչ հիվանդութունների արդյունքների վրա հիմնված ծրագրի հզորությունների գնահատում  և ծրագրի մշակում: Արդյունքների վրա հիմնված ֆինանսավորման առկա սխեմայի վերանայում (ներառյալ ՊԱԳ-ի հաշվետվական ձևերի, ֆինանսական և մշտադիտարկման կանոնակարգերի վերանայում): Աշխատաժողովների ուսումնական նյութերի մշակում/ աշխատաժողովների իրականացում: ՏՏ սարքավորումների տրամադրում </t>
  </si>
  <si>
    <t xml:space="preserve">Ֆինանսավորման թերակատարումը պայմանավորված է առանձին հիմնարկներում բուժօգնության դեպքերի թերակատարմամբ: Ընդհանուր գերակատարված դեպքերի փոխհատուցումն ապահովվել է բուժօգնության միջին գնի նվազման հաշվին: </t>
  </si>
  <si>
    <t>Առողջ ապրելակերպի խթանման և հանրային իրազեկման ծառայություններ</t>
  </si>
  <si>
    <t>Պատրաստվող և մետրային հեռուստատեսությամբ ` ուղիղ եթերի և ինտերակտիվ կապի միջոցներով հեռարձակվող առողջապահական  հեռուստահաղորդումների (մեկ հաղորդումը միջինը 35 րոպեի հաշվարկով) թիվը</t>
  </si>
  <si>
    <t xml:space="preserve"> ախտահանված  օջախների թիվ</t>
  </si>
  <si>
    <t>ԱՄՆ Հիվանդությունների կանխարգելման և վերահսկման կենտրոնի կողմից իրականացվող «Սեզոնային գրիպի» համաճարակաբանական ցանցի հիմնման և արձագանքման դրամաշնորհային ծրագիր</t>
  </si>
  <si>
    <t>Համաշխարհային բանկի աջակցությամբ իրականացվող Ոչ վարակիչ հիվանդությունների կանխարգելման և վերահսկման դրամաշնորհային ծրագիր</t>
  </si>
  <si>
    <t>Բարձր ռիսկի խմբերում ընդգրկված բնակչության մոտ հիվանդությունների հայտնաբերման, առողջության գնահատման և բուժման դեպքերի թիվ</t>
  </si>
  <si>
    <t>Մտավոր, հոգեկան, ֆիզիկական և շարժողական խանգանումներով երեխաների առողջական վիճակի գնահատում և վերականգնողական բուժման  ամբուլատոր կազմակերպումը</t>
  </si>
  <si>
    <t>Թերակատարումը պայմանավորված է առանձին հիմնարկներում բուժօգնության դեպքերի թերակատարմամբ:</t>
  </si>
  <si>
    <t>Համաշխարհային Բանկի աջակցությամբ իրականացվող «Հիվանդությունների կանխարգելման և վերահսկման ծրագրի շրջանակներում առողջապահության կատարողականի վրա հիմնված ֆինանսավորման ծրագրի նախապատրաստման համար» դրամաշնորհային ծրագիր</t>
  </si>
  <si>
    <t>Ծրագրի ցուցանիշների (սյ.5, սյ.11) ընթացքի ազդեցու-թյունը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</si>
  <si>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</si>
  <si>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                 (սկիզբ - ավարտ)</t>
  </si>
  <si>
    <t>Ծրագրի ընթացիկ կառավարմանն ուղղված նախատեսվող միջոցառումները</t>
  </si>
  <si>
    <t>Ծրագրի ցուցանիշների տարբերությունը  ազդեցություն չի ունենա ՀՀ կառավարության ռազմավարական ծրագրերի  և նպատակների  վրա:</t>
  </si>
  <si>
    <t>Իմունականխարգելման ազգային ծրագիր</t>
  </si>
  <si>
    <t>գ) պերինատալոգիական պաթանատոմիա-ախտաբանական հետազոտությունների թիվը</t>
  </si>
  <si>
    <t>Սրտի անհետաձգելի վիրահատության իրականացում</t>
  </si>
  <si>
    <t>Սրտի անհետաձգելի վիրահատության ծառայություններից օգտվելու դեպքերի թիվը</t>
  </si>
  <si>
    <t>Ընտանեկան նպաստի համակարգում ընդգրկված 30,00 և ավելի բարձր անապահովության միավոր ունեցող նպաստառու ընտանիքների անպտուղ զույգերի  օժանդակ տեխնոլոգիաների կիրառմամբ բծշկական օգնության իրականացում</t>
  </si>
  <si>
    <t>բժշկական օգնության գծով ծառայություններից օգտվելու դեպքերի թիվը</t>
  </si>
  <si>
    <t>Համապատասխան պետական հիմնարկների և կազմակերպությունների  աշխատակիցների քանակը</t>
  </si>
  <si>
    <t>Անցանկալի հղիությունների կանխարգելման նպատակով հակաբեղմնավորիչ ժամանակակից միջոցների մատչելիության ապահովում</t>
  </si>
  <si>
    <t>Անցանկալի հղիությունների կանխարգելման նպատակով հակաբեղմնավորիչ ժամանակակից միջոցների ձեռքբերում և բաշխում</t>
  </si>
  <si>
    <t>հակաբեղմնավորիչ միջոցներ ստացողների թիվը</t>
  </si>
  <si>
    <t>Այլ ընտրանքային աշխատանքային ծառայողներին դրամական բավարարման և դրամական  փոխհատուցման տրամադրում</t>
  </si>
  <si>
    <t>ՀՀ առողջապահության նախարարությունում  այլընտրանքային        ծառայության անցած ՀՀ քաղաքացիներին«Այլընտրանքային ծառայության մասին» ՀՀ օրենքով սահմանված դրամական բավարարման և փոխհատուցումների տրամադրում</t>
  </si>
  <si>
    <t>Այլնտրանքային աշխատանքային ծառայություն անցկացողների թիվը</t>
  </si>
  <si>
    <t xml:space="preserve">Բժշկական օգնության մասնագիտական, խորհրդատվական և կազմակերպամեթոդական աջակցության ծառայություններ </t>
  </si>
  <si>
    <t>ԱՄՆ Հիվանդությունների կանխարգելման և վերահսկման կենտրոնի  աջակցությամբ Հայաստանում մշակել և ներդնել սեզոնային գրիպի համաճարակաբանական հսկողության ցանց` հզորացնելով լաբորատոր ախտորոշման,դեպքերի արագ և ժամանակին հայտնաբերման և հսկողության կարողությունները</t>
  </si>
  <si>
    <t>Ծրագրով նախատեսված դրամաշնորհն ուղղված է հիմնական վարկային ծրագրի  աջակցմանը: Նախատեսում է ոչ տարափոխիկ հիվանդությունների վրա հիմնված ծրագրի հզորությունների գնահատում և մշակում, արդյունքների վրա հիմնված ֆինանսավորման առկա սխեմայի վերանայում, աշխատաժողովների ուսումնական նյութերի մշակում/աշխատաժողովների իրականացում:</t>
  </si>
  <si>
    <t xml:space="preserve">Բնակչության սանիտարա հակահամաճարակային անվտանգության ապահովման և հանրային առողջության  ծառայություններ   </t>
  </si>
  <si>
    <t>2) մանրէաբանական հետազոտությունների թիվը</t>
  </si>
  <si>
    <t>3)  Հատուկ վտանգավոր վարակների նկատմամբ հետազոտությունների թիվը</t>
  </si>
  <si>
    <t>4) մակաբուծաբանական հետազոտություննեի թիվը</t>
  </si>
  <si>
    <t>5)Վիրուսաբանական հետոզոտությունների թիվը</t>
  </si>
  <si>
    <t xml:space="preserve">6)քիմիական հետազոտությունների թիվը </t>
  </si>
  <si>
    <t xml:space="preserve">7)ճառագայթաբանական  հետազոտությունների թիվը </t>
  </si>
  <si>
    <t>8)Բաշխված իմունոպատրաստուկների դոզաների թիվը</t>
  </si>
  <si>
    <t>9)Ձեռք բերված այլ իմունոպատրաստուկների դոզաների քանակը</t>
  </si>
  <si>
    <t>Մտավոր, հոգեկան, լսողական,ֆիզիկական, շարժողական և այլ զարգացման խանգանումներով երեխաների  գնահատուման և վերականգնողական բուժման ծառայություններ</t>
  </si>
  <si>
    <t>Պետական հիմնարկների և կազմակերպությունների աշխատողների  բժշկական օգնության և սպասարկման ծառայությունների տրամադրում</t>
  </si>
  <si>
    <t xml:space="preserve">Պետական հիմնարկների և կազմակերպությունների աշխատողների բժշկական օգնության և սպասարկման իրականացում (հետազոտում, ախտորոշում, բուժում) պքրտքդիր պրոֆիլակտիկ ստուգումների անցկացում </t>
  </si>
  <si>
    <t>Պարտադիր պրոֆիլակտիկ ստուգումների անցկացում(աշխատողների թիվը)</t>
  </si>
  <si>
    <t>"Առողջապահական համակարգի հզորացում" դրամաշնորհային ծրագիր</t>
  </si>
  <si>
    <t>Բժշկական սարքավորումներ</t>
  </si>
  <si>
    <t>«Հայաստանի Հանրապետությունում տուբերկուլոզի ազգային ծրագրի ուժեղացում և դեղորայքակայուն տուբերկուլոզի կառավարման ընդլայնում» դրամաշնորհային ծրագիր</t>
  </si>
  <si>
    <t>Ներդրումներ Արմավիրի մարզի «Մեծամորի ԲԿ» ՓԲԸ-ի, Երևանի «Նոր Արաբկիր առողջության կենտրոն» ՓԲԸ-ի և «Թիվ 20 պոլիկլինիկա» ՓԲԸ-ի թոքային հիվանդությունների հայտնաբերման կաբինետների ընթացիկ նորոգման աշխատանքների իրականացման նպատակով</t>
  </si>
  <si>
    <t xml:space="preserve">Հայկական Կարմիր Խաչի Ընկերության ՀԿ-ին` Տուբերկուլոզով հիվանդներին սոցիալական աջակցություն տրամադրում </t>
  </si>
  <si>
    <t xml:space="preserve">«Տուբերկուլոզի դեմ պայքարի ազգային կենտրոն» ՊՈԱԿ-ին աջակցության տրամադրում </t>
  </si>
  <si>
    <t>Վարչական սարքավորումներ</t>
  </si>
  <si>
    <t>Նախագծահետազոտական ծախսեր</t>
  </si>
  <si>
    <t xml:space="preserve"> Շենքերի և շինությունների շինարարություն</t>
  </si>
  <si>
    <t>Հայաստանի Հանրապետությունում ՄԻԱՎ/ՁԻԱՀ-ի դեմ պայքարի ազգային ծրագրին աջակցություն» դրամաշնորհային ծրագիր</t>
  </si>
  <si>
    <t>ՀՀ ԱՆ «ՁԻԱՀ-ի կանխարգելման հանրապետական կենտրոն»  ՊՈԱԿ</t>
  </si>
  <si>
    <t>ՀՀ ԱՆ «Նարկոլոգիական հանրապետական կենտրոն» ՓԲԸ</t>
  </si>
  <si>
    <t>«Լոռու մարզային հոգենյարդաբանական դիսպանսեր» ՊՓԲԸ</t>
  </si>
  <si>
    <t>ՀՀ ԱՆ «Ակադեմիկոս Ս.Ավդալբեկյանի անվան ազգային ինստիտուտ» ՓԲԸ</t>
  </si>
  <si>
    <t>«Գյումրու հոգեկան առողջության կենտրոն» ՓԲԸ</t>
  </si>
  <si>
    <t>ՀՀ արդարադատության նախարարության «Դատաիրավական ծրագրերի իրականացման գրասենյակ» պետական հիմնարկ</t>
  </si>
  <si>
    <t>Ազգային առողջապահական համակարգի աշխատուժի ռազմավարության մշակում, պալիատիվ խնամքի մշակում և ինտեգրում Ազգային առողջապահական համակարգում,Ազգային առողջապահական տեղեկատվական համակարգի հզորացում և ինտեգրում ՄԻԱՎ/ՁԻԱՀ, ՏԲ և մալարիա ծրագրերի տեղեկատվական համակարգում, արյունաբանական կենտրոնի և մարզային արյան փոխներարկման կայանների հզորացում, հակատուբերկուլոզային, հակառետրովիրուսային դեղերի գնման և մատակարարման մեխանիզմների բարելավում</t>
  </si>
  <si>
    <t>ՄԻԱՎ/ՁԻԱՀ-ի և ՏԲ-ի նոր մշակված կրթական ծրագրերով վերապատրաստված բուժաշխատողների թիվը</t>
  </si>
  <si>
    <t>ՄԻԱՎ-ի, հեպատիտ B-ի և C-ի նկատմամբ ավտոմատացված մեթոդով ստուգված դոնորական արյան նմուշների թիվը</t>
  </si>
  <si>
    <t>Ճշգրիտ հաշվետվություն ներկայացրած շրջանների տոկոսը</t>
  </si>
  <si>
    <t>Դեղերի պահպանման ընդունելի պայմաններ և կառավարում ունեցող ՏԲ-ի բուժհաստատությունների տոկոսը</t>
  </si>
  <si>
    <t>Այցելության օրն անհրաժեշտ դեղերի պահեստավորված քանակ ունեցող ՏԲ-ի բուժհաստատությունների տոկոսը</t>
  </si>
  <si>
    <t>Ներդրումը նպատակ ունի ֆինանսավորելու «Յոլյանի անվան արյունաբանական կենտրոն» ՓԲԸ-ի և մարզային արյան փոխներարկման կայանների համար հատուկ սարքավորումների ձեռքբերումը (համաձայն անվանացանկի` 9 միավոր)</t>
  </si>
  <si>
    <t>Ներդրումը նպատակ ունի ֆինանսավորել Արմավիրի մարզի «Մեծամորի ԲԿ» ՓԲԸ-ի, Երևանի «Նոր Արաբկիր առողջության կենտրոն» ՓԲԸ-ի և «Թիվ 20 պոլիկլինիկա» ՓԲԸ-ի թոքային հիվանդությունների հայտնաբերման կաբինետների ընթացիկ վերանորոգումը</t>
  </si>
  <si>
    <t>Ռեգուլյար և դեղակայուն տուբերկուլոզով հիվանդներին սննդային և հիգիենիկ փաթեթների, դեղորայքի բաշխում, ձմռան ամիսների համար ջեռուցման ծախսերի փոխհատուցում</t>
  </si>
  <si>
    <t xml:space="preserve">Դեղակայուն տուբերկուլոզով հիվանդների ամբուլատոր բուժումն իրականացնող մասնագետների վերապատրաստում , դեղակայուն տուբերկուլոզի կառավարման վերաբերյալ վերապատրաստում արտասահմանում, ՏԲ դեղորայքի  կառավարման ոլորտում տեխնիկական աջակցության </t>
  </si>
  <si>
    <t>Ներդրումը նպատակ ունի ֆինանսավորել Հանրապետական տուբերկուլոզային դիսպանսերի նոր վերանորոգված պալիատիվ բաժանմունքկարիքների համար` սառնարան - 12 հատ, հեռուստացույց - 12 հատ, հիվանդանոցային պահարան -15 հատ, պալատային սեղան - 15 հատ, զգեստապահարան - 14 հատ, բժշկական պահարան - 6 հատ, աղբաման 25 հատ, կախիչ - 14 հատ</t>
  </si>
  <si>
    <t xml:space="preserve"> «Տուբերկուլոզի դեմ պայքարի ազգային կենտրոն» ՊՈԱԿ-ի համար բժշկական սարքավորումների ձեռքբերում</t>
  </si>
  <si>
    <t>Նախագծահետազոտական աշխատանքների ձեռքբերում</t>
  </si>
  <si>
    <t xml:space="preserve">ՀՀ ԱՆ Հանրապետական հակատուբերկուլոզային կենտրոնի վարչական տարածքի և դեղորայքի պահեստի հիմնանորոգման աշխատանքներ` 1 միավոր </t>
  </si>
  <si>
    <t>ՄԻԱՎ/ՁԻԱՀ-ի կանխարգելման միջոցառումների իրականացում, հակառետրովիրուսային և օպորտունիստական հիվանդությունների բուժման տրամադրում, ախտորոշիչ լաբորատոր հետազոտությունների իրականացում և ՄԻԱՎ/ՁԻԱՀ-ի մոնիտորինգի և գնահատման համակարգի հզորացում</t>
  </si>
  <si>
    <t>Դատապարտյալների թիվը, որոնց շրջանում իրականացվել են ՄԻԱՎ-ի վերաբերյալ կրթական, տեղեկատվական միջոցառումներ</t>
  </si>
  <si>
    <t xml:space="preserve">Ներարկային թմրամիջոցներ օգտագործողների թիվը, որոնք ստանում են մեթադոնային փոխարինող բուժում </t>
  </si>
  <si>
    <t xml:space="preserve">Հղի կանանց շրջանում իրականացված ՄԻԱՎ-ին վերաբերող հետազոտությունների թիվը </t>
  </si>
  <si>
    <t xml:space="preserve">ՄԻԱՎ-վարակի խորացած փուլում գտնվող  մեծահասակների և երեխաների թիվը, որոնք ստանում են հակառետրովիրուսային բուժում </t>
  </si>
  <si>
    <t>Օպորտունիստական վարակների բուժում ստացած ՄԻԱՎ վարակով հիվանդների թիվը</t>
  </si>
  <si>
    <t xml:space="preserve">ՄԻԱՎ-ի կանխարգելման և բուժման հարցերով սեմինար-վարժանքներ անցած պետական և ոչ պետական կառույցների աշխատողների թիվը </t>
  </si>
  <si>
    <t>Խարանի նվազեցման վերաբերյալ դասընթաց անցած բուժաշխատողների թիվը</t>
  </si>
  <si>
    <t>Սեմինար-վարժանքներ անցած ՄԻԱՎ-ի վերաբերյալ հետազոտություններ կատարող լաբորատոր մասնագետների թիվը</t>
  </si>
  <si>
    <t>ՄԻԱՎ-ի վերաբերյալ խորհրդատվության և հետազոտության կետերին և ՄԻԱՎ-ի վերաբերյալ հետազոտություններ կատարող լաբորատորիաներին տեխնիկական աջակցության ու մեթոդական օգնության տրամադրում, սեմինար-վարժանքների կազմակերպման ծառայություն, տեղեկատվական համակարգի հզորացման ծառայություն: ՄԻԱՎ/ՁԻԱՀ-ի մոնիթորինգի և գնահատման ազգային միասնական համակարգի ստեղծում ու գործունեության ապահովում, համաճարակաբանական հետազոտությունների իրականացում, ՄԻԱՎ/ՁԻԱՀ-ի ազգային ծրագրի հիմնական բաղադրիչների գնահատում, լաբորատոր համակարգերի և գնման ու մատակարարման կառավարման հզորացման ծառայություն</t>
  </si>
  <si>
    <t>Մեթադոնային փոխարինող բուժման ծրագրի իրականացում</t>
  </si>
  <si>
    <t>Մեթադոնային փոխարինող բուժման ծառայություն մարզում</t>
  </si>
  <si>
    <t xml:space="preserve">Բուժաշխատողների համար «ՄԻԱՎ վարակ» դասընթացի անցկացում </t>
  </si>
  <si>
    <t>Մեթադոնային փոխարինող բուժման ծառայություն ՀՀ Շիրակի մարզում</t>
  </si>
  <si>
    <t>Վնասի նվազեցման ծրագրի իրականացում քրեակատարողական համակարգում</t>
  </si>
  <si>
    <t>Վերանորոգման աշխատանքների հետ կապված հեղինակային հսկողություն ծախսեր</t>
  </si>
  <si>
    <t>Վերանորոգման աշխատանքների հետ կապված տեխնիկական հսկողություն ծախսեր</t>
  </si>
  <si>
    <t>ՀՀ ԱՆ «ՁԻԱՀ-ի կանխարգելման հանրապետական կենտրոն»ՊՈԱԿ-ի 6-րդ հարկի տարածքի վերանորոգման աշխատանքներ</t>
  </si>
  <si>
    <t>ՀՀ ԱՆ «ՁԻԱՀ-ի կանխարգելման հանրապետական կենտրոն»ՊՈԱԿ-ի թեքահարթակի կառուցում աշխատանքներ</t>
  </si>
  <si>
    <t>ԴՆԹ-ի, ՌՆԹ-ի և սպիտակուցների քանակական որոշման ֆլյուորոմետր բժշկական սարքի ձեռքբերում</t>
  </si>
  <si>
    <t>Տարբերությունը պայմանավորված է տնտեսումներով:</t>
  </si>
  <si>
    <t>7) Տվյալ ժամանակամիջոցում գրանցված բոլոր նոր քսուկ դրական ՏԲ դեպքերից  բարեհաջող բուժման (բուժված և բուժումն ավարտած) ավարտ ունեցած դեպքերի քանակը և տոկոսը</t>
  </si>
  <si>
    <t>8) Ըստ ազգային ուղեցույցի 1-ին շարքի հակա-ՏԲ դեղամիջոցների նկատմամբ ԴԶՏ-ի ենթակա ՏԲ դեպքերից 1-ին շարքի հակա-ՏԲ դեղամիջոցների նկատմամբ ԴԶՏ-ի արդյունքներ ունեցող դեպքերի քանակը և տոկոսը</t>
  </si>
  <si>
    <t>9) Երկրորդ շարքի հակա-ՏԲ դեղամիջոցներով բուժում սկսած ԲԴԿ-ՏԲ դեպքերի թիվը և տոկոսը, որոնք ունեն բացասական ցանքս բուժման  6-րդ ամսվա վերջում</t>
  </si>
  <si>
    <t>10) Բոլոր գրանցված ՏԲ դեպքերի մեջ, այն ՏԲ դեպքերի տոկոսը, որ ունեն ՄԻԱՎ հետազոտության արդյունքներ` գրանցված ՏԲ գրանցամատյանում</t>
  </si>
  <si>
    <t>ԱՏ</t>
  </si>
  <si>
    <t>ԵԿ</t>
  </si>
  <si>
    <t>Անպտուղ զույգերի համար վերարտադրողական օժանդակ տեխնոլոգիաների կիրառմամբ բժշկական օգնության ծառայություններ</t>
  </si>
  <si>
    <t>«Երեխաների առողջ սնուցում» հանրային իրազեկման ծառայություններ</t>
  </si>
  <si>
    <t xml:space="preserve">Երեխաների առողջ սնուցումը խթանող հանրային իրազեկման ծառայությունների մատուցում </t>
  </si>
  <si>
    <t>Տպագրվող գրքույկների, բուկլետների ու պաստառների թիվը</t>
  </si>
  <si>
    <t>Արտասահմանյան առաջավոր կլինիկաների փորձի ուսումնասիրության նպատակով բժիշկների գործուղումներ</t>
  </si>
  <si>
    <t xml:space="preserve">Արտասահմանյան առաջավոր կլինիկաների փորձի ուսումնասիրման նպատակով սրտաբանների, ուռուցքաբանների,արյունաբանների  և ճառագայթային բժշկության  մասնագետների գործուղումներ </t>
  </si>
  <si>
    <t>Բժիշկների թիվը</t>
  </si>
  <si>
    <t>Սրտի անհետաձգելի վիրահատության ծառայություններ</t>
  </si>
  <si>
    <t>1/Բնակչության թվից կախված հետազոտություններ</t>
  </si>
  <si>
    <t>Առաջնային բժշկական օգնության ծառայության ներգրավման միջոցով  տուբերկուլոզի որակյալ ախտորոշմանը, բուժման մատչելիությանն ուղղված միջոցառումներ,հիվանդների բուժման ընթացքում սոցիալական աջակցության տրամադրում, հանրության կրթում, ՏԲ/ՄԻԱՎ ոլորտների արդյունավետ հ</t>
  </si>
  <si>
    <t>1) Մանրէաբանորեն հաստատված ՏԲ դեպքերի թիվը (նոր և կրկնակի)</t>
  </si>
  <si>
    <t xml:space="preserve">2) Ազգային առողջապահական մարմիններում գրանցված ՏԲ դեպքերի (բոլոր ձևերի) թիվը տվյալ ժամանակամիջոցում* </t>
  </si>
  <si>
    <t>3) Տվյալ ժամանակամիջոցում ԾԴԿ ՏԲ բուժման մեջ ընդգրկված ԾԴԿ ՏԲ դեպքերի թիվը</t>
  </si>
  <si>
    <t>4) Երկրորդ շարքի հակա-ՏԲ դեղամիջոցներով բուժման մեջ ընդգրկված լաբորատոր հաստատված ԲԴԿ ՏԲ դեպքերի թիվը</t>
  </si>
  <si>
    <t xml:space="preserve">5) Սոցիալական աջակցություն ստանալու ենթակա երկրորդ շարքի հակա-ՏԲ դեղամիջոցներով բուժում ստացող ԴԿ ՏԲ հիվանդներից սննդային և հիգիենիկ փաթեթներ ստացող ԴԿ ՏԲ հիվանդների թիվը </t>
  </si>
  <si>
    <t xml:space="preserve">6) Սոցիալական աջակցություն ստանալու ենթակա ՏԲ հիվանդներից սննդային և հիգիենիկ փաթեթներ ստացող ՏԲ հիվանդների թիվը </t>
  </si>
  <si>
    <t xml:space="preserve">Համաշխարհային բանկի աջակցությամբ ՀՀ Արմավիրի Արարատի,Կոտայքի և Լոռու մարզերում 13 համայնքների նոր ամբուլատորիաների կառուցում ,7 բժշկական կենտրոնների վերակառուցում,ժամանակակից սարքավորումների ձեռքբերում </t>
  </si>
  <si>
    <t>Թերակատարումը պայմանավորված է այն հանգամանքով, որ  պայմանագրերը կնքվել են նախատեսվածից ցածր գներով:</t>
  </si>
  <si>
    <t>Գերակատարումը պայմանավորված է արտարժույթի փոխարժեքի բարձրացման արդյունքում 2015թ.-ի ՀՀ բյուջեով նախատեսված գումարի դոլարային արտահայտության և   դրամաշնորհային միջոցների արտարժույթային հաշվից  նախատեսվածից շատ վճարումներ կատարելու հնարավորության տարբերությամբ:</t>
  </si>
  <si>
    <t>Պետական հիմնարկների  և կազմակերպությունների աշխատողների սոցիալական փաթեթով ապահովում</t>
  </si>
  <si>
    <t>Տնտեսումը  պայմանավորված է գնումների գործընթացով: Կազմակերպվել է 2 մրցույթ, սակայն սույն գնման առարկաների մասով այն չի կայացել:</t>
  </si>
  <si>
    <t>Կատարվել է կարիքների վերագնահատում, որի արդյունքում սույն աշխատանքի  անհրաժեշտությունը վերացել է: Գումարը ենթակա է վերաբաշխման այլ առաջնահերթ կարիքների ֆինանսավորման նպատակով:</t>
  </si>
  <si>
    <t>Տարբերությունը պայմանավորված է գնման գործընթացով: Հայտարարաված մրցույթը չի կայացել; ներկայումս գտնվում է վերահայտարարման փուլում:</t>
  </si>
  <si>
    <t>Տարբերությունը պայմանավորված է գնումների գործընթացով: Մրցույթները 2 անգամ հայտարարվել, սակայն չեն կայացել; Դրամաշնորհային ժամկետի ավարտի հետ կապված գումարը տնտեսվել է և ենթակա է տեղափոխման «ՄԻԱՎ/ՁԻԱՀ-ի դեմ պայքարի ազգային ծրագրին աջակցության» դրամաշնորհային ծրագիր:</t>
  </si>
  <si>
    <t>Տարբերությունը պայմանավորված է նախահաշիվը ուշ հաստատվելու ևդրա հետ կապված ծրագրային որոշ գործառույթների հետաձգմամբ, ինչպես նաև նախատեսված և փաստացի ձեռքբերված քանակների  և միավորների գների տարբերությամբ:</t>
  </si>
  <si>
    <t>Կատարվել է կարիքների վերագնահատում, որի արդյունքում սույն աշխատանքների  անհրաժեշտությունը վերացել է: Գումարը ենթակա է վերաբաշխման այլ առաջնահերթ կարիքների ֆինանսավորման նպատակով:</t>
  </si>
  <si>
    <t xml:space="preserve">Զինծառայողներին, ինչպես նաև փրկարար ծառայողներին և նրանց ընտանիքի անդամներին բժշկական օգնության ծառայություններ </t>
  </si>
  <si>
    <t>Կանխարգելիչ պատվաստումների վկայական ծնողների համար (հատ)</t>
  </si>
  <si>
    <t>Տուբերկուլյոզի դեմ պայքարի ազգային ծրագրի համակարգման ծառայություններ</t>
  </si>
  <si>
    <t>Իմունոկանխարգելման աշխատանքների  իրականացման համար ձեռք բերված պատվաստանյութերի դոզաների քանակը /գնում ստացում, մաքսազերծում տեղափոխում,բաշխում/</t>
  </si>
  <si>
    <t>դ) դպրոցում երեխաների բժշկական օգնություն և սպասարկում, աշակերտ</t>
  </si>
  <si>
    <t>Աջակցություն ռադիոիզոտոպների արտադրությանը</t>
  </si>
  <si>
    <t>«Ռադիոիզոտոպների արտադրության կենտրոն »ՓԲԸ-ի կողմից 2015 թվականի ընթացիկ գործունեության և «Ցիկլոն 18/18» հիմնական սարքավորման տեղափոխման և տեղադրման ապահովում</t>
  </si>
  <si>
    <t>«Իմունականխարգելման ազգային ծրագրի ծառայությունների աջակցություն» դրամաշնորհային ծրագիր</t>
  </si>
  <si>
    <t xml:space="preserve">Իմունականխարգելման ոլորտում ծառայությունների մատչելիության և որակի բարելավում, մասնագիտական կարողությունների զարգացում, հանրության իրազեկում կառավարելի վարակիչ հիվանդություների (այդ թվում՝ նաև պնևմակոկային վարակների) կանխարգելման գործում պատվաստումների կարևորության և անհրաժեշտության, ինչպես նաև բուժաշխատողների իրազեկում նոր կառավարելի վարակիչ հիվանդությունների՝ պնևմակոկային վարակների կանխարգելման միջոցների մասին   </t>
  </si>
  <si>
    <t>Առողջության առաջնային պահպանման կազմակերպությունների բուժաշխատողների համար ինակտիվացված պոլիոմիելիտի պատվաստումների ներդրման վերաբերյալ դասընթացներ (մասնագետ)</t>
  </si>
  <si>
    <t>Քանակական</t>
  </si>
  <si>
    <t>Գրքույկ ծնողների համար (Ամեն ինչ երեխաների պատվաստումների մասին) (հատ)</t>
  </si>
  <si>
    <t>Իմունականխարգելման գործընթացի մոնիթորինգի համար վառելիքի ձեռքբերում (լիտր)</t>
  </si>
  <si>
    <t>Պատվաստումներում 1 տարեկան երեխաների ամբողջական ընդգրկվածության մակարդակը</t>
  </si>
  <si>
    <t>Սարքավորումներ</t>
  </si>
  <si>
    <t xml:space="preserve">Ներդրումներ առողջապահական կազմակերպություններում </t>
  </si>
  <si>
    <t>Սառնարան-մեքենա</t>
  </si>
  <si>
    <t>Համակարգչային սարքավորումներ</t>
  </si>
  <si>
    <t>Համակարգչային սարքերի ձեռքբերում</t>
  </si>
  <si>
    <t>Բազմաֆունկցիոնալ տպիչ/սկաներ/պատճենահանող սարք</t>
  </si>
  <si>
    <t>Սեղանի համակարգիչներ</t>
  </si>
  <si>
    <t>Տպիչ</t>
  </si>
  <si>
    <t>«ՀՀ ԱՆ Պետական հիմնարկների և կազմակերպությունների աշխատողների սոցիալական փաթեթով ապահովում»</t>
  </si>
  <si>
    <t>Բժշկական օգնության և սպասարկման գծով ծառայություններից օգտվողների թիվը</t>
  </si>
  <si>
    <t>Պետական աջակցություն հիմնարկի հիմնախնդիրների լուծմանը</t>
  </si>
  <si>
    <t>«Քեյ Բի Սի Էն Վի» Բելգիական Բանկի աջակցությամբ իրականացվող ռադիոիզոտոպների արտադրության արտադրամասի ստեղծման ծրագիր</t>
  </si>
  <si>
    <t>Պատրաստվող և հեռառձակվող հեռուստատեսյին հաղումների թիվը</t>
  </si>
  <si>
    <t xml:space="preserve">Համաշխարհային բանկի աջակցությամբ իրականացվող «Առողջապահական  համակարգի արդիականացման երկրորդ  ծրագրի լրացուցիչ ֆինանսվորման ծրագիր </t>
  </si>
  <si>
    <t>10)Վարակիչ օջախների ախտահանման ծառայություններ</t>
  </si>
  <si>
    <t>Գերակատարումը պայմանավորված է այն հանգամանքով, որ բյուջեի ավելացումը կատարվել է միայն ՀՀ կառավարության համաֆինանսավորման մասով և  ծրագրի արտարժույթային հաշվից  նախատեսվածից շատ վճարումներ կատարելու հնարավորությունով:</t>
  </si>
  <si>
    <t>Տարբերությունը պայմանավորված է նախահաշվային և փաստացի ձեռքբերված արժեքների տնտեսումներով:</t>
  </si>
  <si>
    <t xml:space="preserve">«Հիվանդությունների վերահսկման և կանխարգելման ազգային կենտրոն» ՊՈԱԿ-ին աջակցության տրամադրում </t>
  </si>
  <si>
    <t>Տուբերկուլոզով հիվանդների կոնտակտավոր անձանց /հարազատներ, գործընկերներ, բարեկամներ, ընկերներ/ հնարավոր վարակի վերահսկման և կանխարգելման միջոցառումների անցկացում</t>
  </si>
  <si>
    <t>Պայմանավորված է գնումների գործընթացով պայմանավորված տնտեսումներով:</t>
  </si>
  <si>
    <t>Պայմանավորված է գնումների գործընթացով:</t>
  </si>
  <si>
    <t>Թերակատարումը պայմանավորված է  շահառուների թվաքանակով</t>
  </si>
  <si>
    <t>Պետական հիմնարկների և կազմակերպությունների աշխատողների առողջապահական փաթեթի ,հիպոթեքային վարկի,ուսման վճարի և հագուստի ապահովման գծով ծախսերի փոխհատուցում</t>
  </si>
  <si>
    <t>Թերակատարումն պայմանավորված է գյուղական բնակավայրերում բժիշկ մասնագետների բացակայությամբ, ինչպես նաև սպասարկման տարածքի բնակչության առավելագույն թվաքանակի գերազանցմամբ, որի պայմաններում ֆինանսավորումն իրականացվում է հաստատված գնի 80 տոկոսի չափով:</t>
  </si>
  <si>
    <t>Թերակատարումն պայմանավորված է մարզային պոլիկլինիկաներում նեղ մասնագետների բացակայությամբ, ինչպես նաև սպասարկման տարածքի բնակչության առավելագույն թվաքանակի գերազանցմամբ, որի պայմաններում ֆինանսավորումն իրականացվում է հաստատված գնի 80 տոկոսի չափով:</t>
  </si>
  <si>
    <t>Թերակատարումը պայմանավորված է առանձին կազմակերպություններում բուժօգնության դեպքերի թերակատարմամբ:</t>
  </si>
  <si>
    <t xml:space="preserve">Թերակատարումը պայմանավորված է առանձին կազմակերպություններում բուժօգնության դեպքերի թերակատարմամբ: : </t>
  </si>
  <si>
    <t>Թերակատարումը պայմանավորված է առանձին կազմակերպություններում զորակոչային և նախազորակոչային տարիքի անձանց ուղեգրման ճանապարհածախսի և ամբուլատոր բուժման դեպքերի թերակատարմամբ:</t>
  </si>
  <si>
    <t>Թերակատարումը պայմանավորված է առանձին կազմակերպություններում բուժօգնության դեպքերի թերակատարմամբ: Բյուջեով նախատեսված դեպքերի հանդեպ գերակատարված դեպքերի փոխհատուցումն ապահովվել է վերաբաշխումներով ավելացված գումարների հաշվին:</t>
  </si>
  <si>
    <t xml:space="preserve"> Ընդհանուր գերակատարված դեպքերի փոխհատուցումն ապահովվել է բուժօգնության միջին գնի նվազման հաշվին: </t>
  </si>
  <si>
    <t>Ֆինանսավորման թերակատարումը պայմանավորված է առանձին հիմնարկներում բուժօգնության դեպքերի թերակատարմամբ: Բյուջեով նախատեսված դեպքերի հանդեպ գերակատարված դեպքերի փոխհատուցումն ապահովվել է վերաբաշխումներով ավելացված գումարների, ինչպես նաև բուժօգնության միջին գնի նվազման հաշվին:</t>
  </si>
  <si>
    <t>Ֆինանսավորման թերակատարումը պայմանավորված է առանձին հիմնարկներում բուժօգնության դեպքերի թերակատարմամբ: Բյուջեով նախատեսված դեպքերի հանդեպ գերակատարված դեպքերի փոխհատուցումն ապահովվել է վերաբաշխումներով ավելացված գումարների:</t>
  </si>
  <si>
    <t>Զինծառայողներին, ինչպես նաև փրկարար ծառայողներին և նրանց ընտանիքի անդամներին բժշկական օգնության իրականացում (հետազոտում,ախտորոշում,բուժում )</t>
  </si>
  <si>
    <t>Պայմանավորված է շահառուների դիմելիությամբ:</t>
  </si>
  <si>
    <t>Տարբերությունը պայմանավորված է գնումների գործընթացի արդյունքում առաջացած տնտեսումներով</t>
  </si>
  <si>
    <t>Տարբերությունը պայմանավորված է  գնումների գործընթացի արդյունքում առաջացած տնտեսումներով:</t>
  </si>
  <si>
    <t>Ծախսերը կատարվել են ըստ անհրաշտության,տնտեսումները պայմանավորված են նաև գնումների գործընթացով</t>
  </si>
  <si>
    <t>Պայմանավորված է ուշ հոդվածային փոփոխության և գործուղման կարգի մշակման հետ:</t>
  </si>
  <si>
    <t xml:space="preserve">Դեկտեմբեր ամսվա տվյալները կներկայացվեն հունվար ամսվա ընթացքում: Թերակատարումը հիմնականում կապված է արգանդի պարանոցի քաղցկեղի վաղ հայտնաբերման սքրինինգին (ՊԱՊ թեստ) բնակչության ոչ բավարար մասնակցությամբ, որի պատճառները ներկայումս ուսումնասիրվում են: Թերակատարման պատճառ է հանդիսանում նաև նոր ներդրված խրախուսական ֆինանսավորման հետ կապված հաշվարկների ճշգրտումները:  </t>
  </si>
  <si>
    <t>Պայմանավորված է բժիշկ մասնագետների մարզ մեկնելու նվազ ցանկությամբ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</si>
  <si>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</si>
  <si>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</si>
  <si>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</si>
  <si>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Հայաստանի Հանրապետության առողջապահության նախարարություն</t>
  </si>
  <si>
    <t>01.01.15թ.-01.01.16թ. ժամանակահատվածի համար</t>
  </si>
  <si>
    <t>Պայմանավորված է հիվանդների նվազ թվաքանակով:</t>
  </si>
  <si>
    <t>Շաքարային դիաբետ հիվանդությամբ տառապող հիվանդ երեխաների թիվ</t>
  </si>
  <si>
    <t>Տարբերությունը պայմանավորված է փոխանակային կուրսի տատանումներով:</t>
  </si>
  <si>
    <t>ՀՀ Վայոց ձորի մարզում հեմոդիալիզի ծառայության իրականացման համար բժշկական սարքավորումների ձեռքբերում«Վայքի բուժական միավորում» ՓԲԸ-ի համար բժշկական սարքավորում ձեռք բերում</t>
  </si>
  <si>
    <t>Սարքավորումների թվաքանակ</t>
  </si>
  <si>
    <t>Շաքարային դիաբետ հիվանդությամբ տառապող երեխաների արյան մեջ գլյուկոզայի մակարդակի որոշման նպատակով բժշկական նշանակության պարագաների ձեռքբերում և տրամադրում</t>
  </si>
  <si>
    <t>Բժշկական նշանակության պարագաների տրամադրում շաքարային դիաբետ հիվանդությամբ տառապող երեխաներին</t>
  </si>
  <si>
    <t>Մորից երեխային ՄԻԱՎ-ի փոխանցման կանխարգլում (մեկ դեպքի համար,մորը և երեխային), դեպք</t>
  </si>
  <si>
    <t>ՄԻԱՎ վարակի հետկոնտակտային կանխարգելում (մեկ դեպքի համար), դեպք</t>
  </si>
  <si>
    <t>Մեկ ամսվա ընթացքում սեմինարների թիվը</t>
  </si>
  <si>
    <t>Ախտահանում և դրան առնչվող ծառայություններ</t>
  </si>
  <si>
    <t>Արյան պահուստի որակի վերահսկում, զննում, հավաքած նմուշների փորձաքննություն և արյան հավաքագրմանն առնչվող այլ ծառայությունների իրականացում</t>
  </si>
  <si>
    <t>ՀՀ-ում ծննդօգնության շրջանակում հակառեզուս Rh(D) իմունոգլոբուլինի ապահովման դեպքերի թիվը</t>
  </si>
  <si>
    <t xml:space="preserve">Դոնորական արյան վարակային անվտանգության ապահովման դեպքերի թիվը </t>
  </si>
  <si>
    <t>Դոնորական արյան  եւ դրա բաղադրամասերի հազվագյուտ արյան խմբերի անձեռնմխելի պաշարների հավաքագրման, պահպանման, երկարատև սառեցման, կադրային դոնորի փոխհատուցման դեպքերի թիվը</t>
  </si>
  <si>
    <t xml:space="preserve">Հանրապետական արյան կայանների թիվը </t>
  </si>
  <si>
    <t>Իմունոկանխարգելման ազգային ծրագրի  իրականացման ծառայություններ</t>
  </si>
  <si>
    <t>Իմունականխարգելման աշխատանքների իրականացման համար UNISEF-ի միջոցով ձեռք բերված պատվասանյութերի դոզաների քանակը</t>
  </si>
  <si>
    <t>Պետական աջակցություն գրադարաններին /սուբսիդիաներ/</t>
  </si>
  <si>
    <t>Ընթերցողների թիվը</t>
  </si>
  <si>
    <t>Գրականության համալրում</t>
  </si>
  <si>
    <t>Գրքատածք</t>
  </si>
  <si>
    <t>Հանրապետության ողջ բնակչության համար հիվանդությունների կանխարգելման , արտահիվանդանոցային բժշկական օգնության և սպասարկման համալիր միջոցառումների իրականացում, սոցիալական նշանակության հատուկ հիվանդություններով տառապող, սոցիալապես անապահով ու հատուկ խմբերում ընդգրկված անձանց դեղորայքային ապահովում</t>
  </si>
  <si>
    <t>Բնակչության առողջության առաջնային պահպանման գծով ծառայությունների ձեռքբերում, բնակիչ, այդ թվում`</t>
  </si>
  <si>
    <t>ա) տեղամասային թեևապևտի, ընտանեկան բժշկի կողմից սպասարկվող 18 և ավելի բարձր տարիքի անձանց բուժօգնություն, բնակիչ</t>
  </si>
  <si>
    <t>բ) տեղամասային մանկաբուժների, ընտանեկան բժշկի կողմից սպասարկվող մինչև 18 տարեկան անձանց բուժօգնություն (առանց զորակոչային և նախազորակոչային տարիքի անզանց), բնակիչ</t>
  </si>
  <si>
    <t>գ) դեռահասի բժիշկ-մասնագետի, ընտանեկան բժշկի կողմից սպասարկվող զորակոչային և նախազորակոչային տարիքի անձանց բուժօգնություն, բնակիչ</t>
  </si>
  <si>
    <t>ե) անվճար և արտոնյալ պայմաններով դեղորայք ձեռքբերելու իրավունք ունեցող անձանց խմբերին տրամադրվող միջոցներ, մարդ</t>
  </si>
  <si>
    <t>թ) տեղամասային թերապևտների, տեղամասային մանկաբուժների, ընտանեկան բժիշկների հաճախումների թիվը 1 բնակչի հաշվով</t>
  </si>
  <si>
    <t>ժ) ընտանեկան բժիշկների թիվը</t>
  </si>
  <si>
    <t>ըստ պատվաստումների ազգային օրացույցի 24 ամսական երեխաների պատվաստումների ամբողջական ընդգրկվածությունը</t>
  </si>
  <si>
    <t>ընտանեկան բժշկի կողմից մինչև 12 շաբաթական ժամկետում հղի կանանց ընդգրկում` գործառույթների շրջանակներում վարում և վերահսկում</t>
  </si>
  <si>
    <t>շաքարային դիաբետով հիվանդների բուժման արդյունավետ ընդգրկում`</t>
  </si>
  <si>
    <t>կոմատոզ վիճակով հոսպիտալացված շաքարային դիաբետով հիվանդների /1000 բնակչի հաշվով/ նվազեցում</t>
  </si>
  <si>
    <t>հիպերտոնիկ կրիզով հոսպիտալացված հիվանդներ /1000 բնակչի հաշվով/ նվազեցում</t>
  </si>
  <si>
    <t>Հանրապետության ողջ բնակչության համար հիվանդությունների կանխարգելման, արտահիվանդանոցային մասնագիտացված բժշկական օգնության համալիր միջոցառումների իրականացում</t>
  </si>
  <si>
    <t>Նեղ մասնագիտացված բժշկական օգնության գծով ծառայությունների ձեռքբերում, բնակիչ, այդ թվում</t>
  </si>
  <si>
    <t>ա) դիսպանսերային բուժօգնություն, բնակիչ</t>
  </si>
  <si>
    <t>բ) նեղ մասնագիտացված բուժօգնություն 18 և ավելի բարձր տարիքի անձանց, բնակիչ</t>
  </si>
  <si>
    <t>գ) նեղ մասնագիտացված բուժօգնություն մինչև 18 տարեկան անձանց, երեխա</t>
  </si>
  <si>
    <t>Մանկաբարձագինեկոլոգիական բժշկական օգնության կարիք ունեցող անձանց բժշկական օգնության համալիր միջոցառումների իրականացում</t>
  </si>
  <si>
    <t>Մանկաբարձագինեկոլոգիական բժշկական օգնության գծով ծառայությունների ձեռքբերում, բնակիչ</t>
  </si>
  <si>
    <t xml:space="preserve">Առանձին հիվանդությունների (քրոնիկ,դիսպանսեր հսկողություն պահանջող) բժշկական օգնության համալիր միջոցառումների իրականացում (հետազոտում, ախտորոշում, բուժում)  </t>
  </si>
  <si>
    <t>Շարունակական հսկողություն պահանջող և առանձին հիվանդությունների բուժման գծով ծառայությունների ձեռքբերում, դեպք</t>
  </si>
  <si>
    <t>Ստոմատոլոգիական բժշկական օգնության համալիր միջոցառումների իրականացում</t>
  </si>
  <si>
    <t>Ստոմատոլոգիական բժշկական օգնության գծով ծառայությունների ձեռքբերում, դեպք</t>
  </si>
  <si>
    <t>Լաբորատոր-գործիքային ախտորոշիչ հետազոտությունների իրականացում</t>
  </si>
  <si>
    <t xml:space="preserve"> Լաբորատոր-գործիքային ախտորոշիչ հետազոտությունների գծով ծառայությունների ձեռքբերում, հետազոտություն, այդ թվում</t>
  </si>
  <si>
    <t xml:space="preserve">ա) Բնակչությանը իրականացվող լաբորատոր-գործիքային ախտորոշիչ հետազոտություններ, </t>
  </si>
  <si>
    <t xml:space="preserve">բ) հղիներին և կանանց իրականացվող լաբորատոր-գործիքային ախտորոշիչ հետազոտություններ, հետազոտություն </t>
  </si>
  <si>
    <t xml:space="preserve">գ)  զորակոչային և նախազորակոչային տարիքի անձանց իրականացվող լաբորատոր-գործիքային ախտորոշիչ հետազոտություններ, հետազոտություն </t>
  </si>
  <si>
    <t>Շտապ բժշկական օգնության իրականացում</t>
  </si>
  <si>
    <t>Շտապ բժշկական օգնության գծով ծառայությունների ձեռքբերում, կանչ</t>
  </si>
  <si>
    <t>Հեմոդիալիզի կարիք ունեցող հիվանդների բժշկական օգնության համալիր միջոցառումների իրականացում</t>
  </si>
  <si>
    <t>Հեմոդիալիզի անցկացման գծով ծառայությունների ձեռքբերում, դեպք</t>
  </si>
  <si>
    <t>Զորակոչային և նախազորակոչային տարիքի անձանց բժշկական օգնության և փորձաքննությունների իրականացում</t>
  </si>
  <si>
    <t xml:space="preserve">Զորակոչային և նախազորակոչային տարիքի անձանց բժշկական օգնության և փորձաքննության գծով ծառայությունների ձեռքբերում, զորակոչիկ </t>
  </si>
  <si>
    <t>Բարձրարժեք և բարձրակարգ տեխնոլոգիաներով հագեցված ախտորոշիչ զննման ծառայությունների իրականացում</t>
  </si>
  <si>
    <t>Դժվարամատչելի ախտորոշիչ ծառայությունների ձեռքբերում, հետազոտություն</t>
  </si>
  <si>
    <t>Էնդոկրին, ուռուցքաբանական, նարկոլոգիական, հոգեկան, մաշկավեներական  ծառայություններին, պրոֆեսիոնալ հիվանդություններով տառապող հիվանդներին կազմակերպչամեթոդական օգնության ծառայություններ</t>
  </si>
  <si>
    <t>Սեմինարների կազմակերպում ըստ մարզերի</t>
  </si>
  <si>
    <t>Ճառագայթային անվտանգության հսկողություն</t>
  </si>
  <si>
    <t>Բնակչության առողջության պահպանման, առողջության ոլորտի կազմակերպման մեթոդական հարցերի, ձեռնարկների մշակում</t>
  </si>
  <si>
    <t>Հանրապետության ուժային մարմինների որոշումների հիման վրա դատաբժշկական և գենետիկ փորձաքննությունների ապահովում` մահերի պատճառների վերհանման նպատակով դիակների փորձաքննություն</t>
  </si>
  <si>
    <t>Դատաբժշկական և գենետիկ ծառայությունների ձեռքբերում, ընդամենը, փորձաքննություններ. այդ թվում`</t>
  </si>
  <si>
    <t>ա)  դիակի փորձաքննություների թիվ</t>
  </si>
  <si>
    <t xml:space="preserve">բ)  կենդանի անձի փորձաքննություների թիվ </t>
  </si>
  <si>
    <t>գ)  հյուսվածքաբանական, կենսաբանական, քիմիական լաբորատոր փորձաքննություների թիվ</t>
  </si>
  <si>
    <t>դ) դատաքրեագիտական փորձաքննություների թիվ</t>
  </si>
  <si>
    <t>ե)  դատագենետիկական փորձաքննություների թիվ</t>
  </si>
  <si>
    <t>զ)  կրկնակի փորձաքննություների թիվ</t>
  </si>
  <si>
    <t>է)  համալիր փորձաքննություների թիվ</t>
  </si>
  <si>
    <t>Մանկական մահերի հիվանդությունների պատճառների բացահայտում` մանկամահացության մակարդակը նվազեցնելու նպատակով</t>
  </si>
  <si>
    <t>Մանկական պաթանատոմիական ծառայությունների ձեռքբերում, ընդամենը հետազոտություններ, այդ թվում`</t>
  </si>
  <si>
    <t>ա)  աուտոպսիայի (մանրէաբանական և բջջաբանական) հետազոտության իրականացում,հետազոտություն</t>
  </si>
  <si>
    <t>բ)   վիրահատական և բիոպսոն նյութերի հետազոտության իրականացում,հետազոտություն</t>
  </si>
  <si>
    <t>ՀՀ մարզային առողջ.կազմակերպություններին բժշկական ծառայությունների մատուցում բժիշկների ուղեգրման միջոցով:</t>
  </si>
  <si>
    <t>Հաշմանդամ երեխաների համար օրթեզների և կորսետների պատրաստում</t>
  </si>
  <si>
    <t>օրթեզների պատրաստում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</si>
</sst>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7" formatCode="_-* #,##0.00_-;\-* #,##0.00_-;_-* &quot;-&quot;??_-;_-@_-"/>
    <numFmt numFmtId="191" formatCode="00"/>
    <numFmt numFmtId="196" formatCode="#,##0_ ;\-#,##0\ "/>
    <numFmt numFmtId="198" formatCode="#,##0.00_ ;\-#,##0.00\ "/>
    <numFmt numFmtId="199" formatCode="#,##0.00\ _A_M_D"/>
    <numFmt numFmtId="202" formatCode="_-* #,##0.0_-;\-* #,##0.0_-;_-* &quot;-&quot;??_-;_-@_-"/>
    <numFmt numFmtId="205" formatCode="_-* #,##0_-;\-* #,##0_-;_-* &quot;-&quot;??_-;_-@_-"/>
    <numFmt numFmtId="206" formatCode="0.0%"/>
    <numFmt numFmtId="207" formatCode="_(* #,##0_);_(* \(#,##0\);_(* &quot;-&quot;??_);_(@_)"/>
  </numFmts>
  <fonts count="12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GHEA Grapalat"/>
      <family val="3"/>
    </font>
    <font>
      <sz val="10"/>
      <name val="Arial Armenian"/>
      <family val="2"/>
    </font>
    <font>
      <sz val="10"/>
      <name val="Arial"/>
      <family val="2"/>
      <charset val="204"/>
    </font>
    <font>
      <sz val="10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87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8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7" fillId="2" borderId="0" xfId="9" applyFont="1" applyFill="1"/>
    <xf numFmtId="0" fontId="7" fillId="2" borderId="0" xfId="9" applyFont="1" applyFill="1" applyAlignment="1">
      <alignment vertical="top" wrapText="1"/>
    </xf>
    <xf numFmtId="0" fontId="7" fillId="2" borderId="0" xfId="9" applyFont="1" applyFill="1" applyAlignment="1">
      <alignment horizontal="left"/>
    </xf>
    <xf numFmtId="0" fontId="4" fillId="2" borderId="0" xfId="9" applyFont="1" applyFill="1" applyAlignment="1"/>
    <xf numFmtId="0" fontId="4" fillId="2" borderId="0" xfId="9" applyFont="1" applyFill="1" applyAlignment="1">
      <alignment horizontal="left"/>
    </xf>
    <xf numFmtId="0" fontId="4" fillId="0" borderId="1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 applyProtection="1">
      <alignment horizontal="center" vertical="center" wrapText="1" shrinkToFit="1"/>
      <protection hidden="1"/>
    </xf>
    <xf numFmtId="0" fontId="4" fillId="0" borderId="1" xfId="9" applyFont="1" applyFill="1" applyBorder="1" applyAlignment="1">
      <alignment horizontal="center" vertical="center" wrapText="1" shrinkToFit="1"/>
    </xf>
    <xf numFmtId="2" fontId="4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4" fillId="0" borderId="1" xfId="10" applyFont="1" applyFill="1" applyBorder="1" applyAlignment="1">
      <alignment horizontal="center" vertical="center" wrapText="1"/>
    </xf>
    <xf numFmtId="49" fontId="4" fillId="0" borderId="1" xfId="9" applyNumberFormat="1" applyFont="1" applyFill="1" applyBorder="1" applyAlignment="1">
      <alignment horizontal="center" vertical="center" wrapText="1"/>
    </xf>
    <xf numFmtId="49" fontId="4" fillId="0" borderId="1" xfId="9" applyNumberFormat="1" applyFont="1" applyFill="1" applyBorder="1" applyAlignment="1">
      <alignment horizontal="center" vertical="center" wrapText="1" shrinkToFit="1"/>
    </xf>
    <xf numFmtId="2" fontId="4" fillId="0" borderId="1" xfId="9" applyNumberFormat="1" applyFont="1" applyFill="1" applyBorder="1" applyAlignment="1">
      <alignment horizontal="center" vertical="center" wrapText="1" shrinkToFit="1"/>
    </xf>
    <xf numFmtId="1" fontId="4" fillId="0" borderId="1" xfId="9" applyNumberFormat="1" applyFont="1" applyFill="1" applyBorder="1" applyAlignment="1">
      <alignment horizontal="center" vertical="center" wrapText="1" shrinkToFit="1"/>
    </xf>
    <xf numFmtId="49" fontId="4" fillId="0" borderId="1" xfId="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9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textRotation="90" wrapText="1"/>
      <protection locked="0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2" xfId="0" applyFont="1" applyFill="1" applyBorder="1" applyAlignment="1" applyProtection="1">
      <alignment vertical="top" wrapText="1" shrinkToFi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9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Fill="1" applyBorder="1" applyAlignment="1" applyProtection="1">
      <alignment vertical="top" wrapText="1" shrinkToFi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12" applyFont="1" applyFill="1" applyBorder="1" applyAlignment="1" applyProtection="1">
      <alignment horizontal="left" vertical="center" wrapText="1"/>
      <protection locked="0"/>
    </xf>
    <xf numFmtId="9" fontId="4" fillId="0" borderId="1" xfId="13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12" applyNumberFormat="1" applyFont="1" applyFill="1" applyBorder="1" applyAlignment="1">
      <alignment horizontal="left" vertical="center" wrapText="1"/>
    </xf>
    <xf numFmtId="0" fontId="4" fillId="0" borderId="1" xfId="12" applyFont="1" applyFill="1" applyBorder="1" applyAlignment="1">
      <alignment horizontal="left" vertical="center" wrapText="1"/>
    </xf>
    <xf numFmtId="0" fontId="4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1" applyFont="1" applyFill="1" applyBorder="1" applyAlignment="1" applyProtection="1">
      <alignment horizontal="center" vertical="center" wrapText="1" shrinkToFit="1"/>
      <protection locked="0"/>
    </xf>
    <xf numFmtId="205" fontId="4" fillId="0" borderId="1" xfId="1" applyNumberFormat="1" applyFont="1" applyFill="1" applyBorder="1" applyAlignment="1">
      <alignment horizontal="center" vertical="center" wrapText="1" shrinkToFit="1"/>
    </xf>
    <xf numFmtId="187" fontId="4" fillId="0" borderId="1" xfId="1" applyFont="1" applyFill="1" applyBorder="1" applyAlignment="1">
      <alignment horizontal="center" vertical="center" wrapText="1" shrinkToFit="1"/>
    </xf>
    <xf numFmtId="205" fontId="4" fillId="0" borderId="1" xfId="0" applyNumberFormat="1" applyFont="1" applyFill="1" applyBorder="1" applyAlignment="1">
      <alignment horizontal="center" vertical="center" wrapText="1" shrinkToFit="1"/>
    </xf>
    <xf numFmtId="202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1" applyNumberFormat="1" applyFont="1" applyFill="1" applyBorder="1" applyAlignment="1">
      <alignment horizontal="center" vertical="center" wrapText="1" shrinkToFit="1"/>
    </xf>
    <xf numFmtId="196" fontId="4" fillId="0" borderId="1" xfId="1" applyNumberFormat="1" applyFont="1" applyFill="1" applyBorder="1" applyAlignment="1">
      <alignment horizontal="center" vertical="center" wrapText="1" shrinkToFit="1"/>
    </xf>
    <xf numFmtId="0" fontId="4" fillId="0" borderId="1" xfId="11" applyFont="1" applyFill="1" applyBorder="1" applyAlignment="1" applyProtection="1">
      <alignment vertical="center" wrapText="1" shrinkToFit="1"/>
      <protection locked="0"/>
    </xf>
    <xf numFmtId="2" fontId="4" fillId="0" borderId="1" xfId="9" applyNumberFormat="1" applyFont="1" applyFill="1" applyBorder="1" applyAlignment="1" applyProtection="1">
      <alignment horizontal="center" vertical="center" wrapText="1" shrinkToFit="1"/>
      <protection locked="0"/>
    </xf>
    <xf numFmtId="2" fontId="4" fillId="0" borderId="1" xfId="11" applyNumberFormat="1" applyFont="1" applyFill="1" applyBorder="1" applyAlignment="1" applyProtection="1">
      <alignment horizontal="center" vertical="center" wrapText="1" shrinkToFit="1"/>
      <protection locked="0"/>
    </xf>
    <xf numFmtId="2" fontId="4" fillId="0" borderId="2" xfId="11" applyNumberFormat="1" applyFont="1" applyFill="1" applyBorder="1" applyAlignment="1" applyProtection="1">
      <alignment vertical="center" wrapText="1" shrinkToFit="1"/>
      <protection locked="0"/>
    </xf>
    <xf numFmtId="2" fontId="4" fillId="0" borderId="1" xfId="11" applyNumberFormat="1" applyFont="1" applyFill="1" applyBorder="1" applyAlignment="1" applyProtection="1">
      <alignment vertical="center" wrapText="1" shrinkToFit="1"/>
      <protection locked="0"/>
    </xf>
    <xf numFmtId="205" fontId="4" fillId="0" borderId="1" xfId="9" applyNumberFormat="1" applyFont="1" applyFill="1" applyBorder="1" applyAlignment="1" applyProtection="1">
      <alignment horizontal="center" vertical="center" wrapText="1" shrinkToFit="1"/>
      <protection locked="0"/>
    </xf>
    <xf numFmtId="199" fontId="4" fillId="0" borderId="1" xfId="9" applyNumberFormat="1" applyFont="1" applyFill="1" applyBorder="1" applyAlignment="1" applyProtection="1">
      <alignment horizontal="center" vertical="center" wrapText="1" shrinkToFit="1"/>
      <protection locked="0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/>
    <xf numFmtId="191" fontId="4" fillId="0" borderId="1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4" fillId="0" borderId="1" xfId="9" applyFont="1" applyFill="1" applyBorder="1" applyAlignment="1" applyProtection="1">
      <alignment horizontal="center" vertical="center" wrapText="1"/>
      <protection locked="0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vertical="center"/>
    </xf>
    <xf numFmtId="206" fontId="4" fillId="0" borderId="1" xfId="0" applyNumberFormat="1" applyFont="1" applyFill="1" applyBorder="1" applyAlignment="1">
      <alignment horizontal="center" vertical="center"/>
    </xf>
    <xf numFmtId="205" fontId="4" fillId="0" borderId="1" xfId="3" applyNumberFormat="1" applyFont="1" applyFill="1" applyBorder="1" applyAlignment="1">
      <alignment vertical="center"/>
    </xf>
    <xf numFmtId="207" fontId="4" fillId="0" borderId="1" xfId="0" applyNumberFormat="1" applyFont="1" applyFill="1" applyBorder="1" applyAlignment="1">
      <alignment vertical="center"/>
    </xf>
    <xf numFmtId="202" fontId="4" fillId="0" borderId="1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vertical="center"/>
    </xf>
    <xf numFmtId="198" fontId="4" fillId="0" borderId="1" xfId="1" applyNumberFormat="1" applyFont="1" applyFill="1" applyBorder="1" applyAlignment="1">
      <alignment horizontal="center" vertical="center" wrapText="1" shrinkToFit="1"/>
    </xf>
    <xf numFmtId="19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/>
      <protection hidden="1"/>
    </xf>
    <xf numFmtId="9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vertical="center" wrapText="1"/>
      <protection hidden="1"/>
    </xf>
    <xf numFmtId="187" fontId="4" fillId="0" borderId="1" xfId="1" applyFont="1" applyFill="1" applyBorder="1" applyAlignment="1">
      <alignment vertical="center"/>
    </xf>
    <xf numFmtId="187" fontId="4" fillId="0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 shrinkToFi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2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2" fontId="4" fillId="0" borderId="2" xfId="11" applyNumberFormat="1" applyFont="1" applyFill="1" applyBorder="1" applyAlignment="1" applyProtection="1">
      <alignment horizontal="center" vertical="center" wrapText="1" shrinkToFit="1"/>
      <protection locked="0"/>
    </xf>
    <xf numFmtId="2" fontId="4" fillId="0" borderId="4" xfId="11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2" fontId="4" fillId="0" borderId="1" xfId="11" applyNumberFormat="1" applyFont="1" applyFill="1" applyBorder="1" applyAlignment="1" applyProtection="1">
      <alignment horizontal="center" vertical="center" wrapText="1" shrinkToFit="1"/>
      <protection locked="0"/>
    </xf>
    <xf numFmtId="2" fontId="4" fillId="0" borderId="1" xfId="9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11" applyNumberFormat="1" applyFont="1" applyFill="1" applyBorder="1" applyAlignment="1" applyProtection="1">
      <alignment horizontal="center" vertical="center" wrapText="1" shrinkToFit="1"/>
    </xf>
    <xf numFmtId="19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11" applyFont="1" applyFill="1" applyBorder="1" applyAlignment="1" applyProtection="1">
      <alignment horizontal="center" vertical="center" wrapText="1" shrinkToFit="1"/>
      <protection locked="0"/>
    </xf>
    <xf numFmtId="0" fontId="4" fillId="0" borderId="3" xfId="1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9" applyFont="1" applyFill="1" applyBorder="1" applyAlignment="1" applyProtection="1">
      <alignment horizontal="center" vertical="center" textRotation="90" wrapText="1"/>
      <protection hidden="1"/>
    </xf>
    <xf numFmtId="0" fontId="4" fillId="0" borderId="1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 shrinkToFit="1"/>
    </xf>
    <xf numFmtId="0" fontId="4" fillId="0" borderId="1" xfId="9" applyFont="1" applyFill="1" applyBorder="1" applyAlignment="1" applyProtection="1">
      <alignment horizontal="center" vertical="center" wrapText="1"/>
      <protection hidden="1"/>
    </xf>
    <xf numFmtId="49" fontId="4" fillId="0" borderId="1" xfId="9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9" applyFont="1" applyFill="1" applyBorder="1" applyAlignment="1" applyProtection="1">
      <alignment horizontal="center" vertical="center" wrapText="1" shrinkToFi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9" applyFont="1" applyFill="1" applyBorder="1" applyAlignment="1" applyProtection="1">
      <alignment horizontal="center" vertical="center" wrapText="1" shrinkToFit="1"/>
      <protection locked="0"/>
    </xf>
    <xf numFmtId="0" fontId="4" fillId="0" borderId="4" xfId="9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9" applyNumberFormat="1" applyFont="1" applyFill="1" applyBorder="1" applyAlignment="1" applyProtection="1">
      <alignment horizontal="center" vertical="center" wrapText="1"/>
      <protection locked="0"/>
    </xf>
  </cellXfs>
  <cellStyles count="17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Normal 2 2" xfId="6"/>
    <cellStyle name="Normal 3" xfId="7"/>
    <cellStyle name="Normal 4" xfId="8"/>
    <cellStyle name="Normal_Hashvetvutjunner" xfId="9"/>
    <cellStyle name="Normal_Hashvetvutjunner 2" xfId="10"/>
    <cellStyle name="Normal_Hashvetvutjunner 2 2" xfId="11"/>
    <cellStyle name="Normal_Proforma revised_final" xfId="12"/>
    <cellStyle name="Percent" xfId="13" builtinId="5"/>
    <cellStyle name="Percent 2" xfId="14"/>
    <cellStyle name="Percent 2 2" xfId="15"/>
    <cellStyle name="Style 1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_ghazaryan/AppData/Local/Microsoft/Windows/Temporary%20Internet%20Files/Content.Outlook/7HY2Q3GJ/Nakhahashiv%202015/Budjet_avelacum2015/Revised_16%2010%202015/havelvatz_6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xyusak 1"/>
      <sheetName val="Axyusak 2"/>
    </sheetNames>
    <sheetDataSet>
      <sheetData sheetId="0" refreshError="1">
        <row r="28">
          <cell r="K28">
            <v>18326.400000000001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0"/>
  <sheetViews>
    <sheetView workbookViewId="0">
      <selection activeCell="G17" sqref="G17"/>
    </sheetView>
  </sheetViews>
  <sheetFormatPr defaultRowHeight="13.5"/>
  <cols>
    <col min="1" max="4" width="10" style="1" customWidth="1"/>
    <col min="5" max="5" width="5.85546875" style="1" customWidth="1"/>
    <col min="6" max="6" width="11.28515625" style="1" customWidth="1"/>
    <col min="7" max="7" width="3.7109375" style="1" customWidth="1"/>
    <col min="8" max="11" width="10" style="1" customWidth="1"/>
    <col min="12" max="12" width="22.42578125" style="2" customWidth="1"/>
    <col min="13" max="13" width="13.42578125" style="2" customWidth="1"/>
    <col min="14" max="14" width="18.140625" style="1" customWidth="1"/>
    <col min="15" max="16384" width="9.140625" style="1"/>
  </cols>
  <sheetData>
    <row r="1" spans="1:46" s="93" customFormat="1" ht="20.25" customHeight="1">
      <c r="M1" s="94" t="s">
        <v>341</v>
      </c>
    </row>
    <row r="2" spans="1:46" s="93" customFormat="1" ht="20.25" customHeight="1">
      <c r="M2" s="95"/>
    </row>
    <row r="3" spans="1:46" s="93" customFormat="1" ht="20.25" customHeight="1">
      <c r="M3" s="95"/>
    </row>
    <row r="4" spans="1:46" s="93" customFormat="1"/>
    <row r="5" spans="1:46" s="93" customFormat="1" ht="17.25">
      <c r="A5" s="101"/>
      <c r="C5" s="92"/>
      <c r="D5" s="92"/>
      <c r="L5" s="96"/>
    </row>
    <row r="6" spans="1:46" s="93" customFormat="1">
      <c r="A6" s="101"/>
      <c r="C6" s="92"/>
      <c r="D6" s="92"/>
    </row>
    <row r="7" spans="1:46" s="93" customFormat="1" ht="17.25">
      <c r="A7" s="99" t="s">
        <v>342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46" s="93" customFormat="1" ht="47.25" customHeight="1">
      <c r="A8" s="100" t="s">
        <v>343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97"/>
    </row>
    <row r="9" spans="1:46" s="3" customFormat="1" ht="28.5" customHeight="1">
      <c r="A9" s="102" t="s">
        <v>344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</row>
    <row r="10" spans="1:46" s="3" customFormat="1" ht="23.25" customHeight="1">
      <c r="A10" s="99" t="s">
        <v>345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</row>
    <row r="11" spans="1:46" s="3" customForma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</row>
    <row r="12" spans="1:46" s="4" customFormat="1" ht="19.5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</row>
    <row r="13" spans="1:46" s="5" customFormat="1" ht="14.25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</row>
    <row r="14" spans="1:46" s="5" customFormat="1" ht="31.5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</row>
    <row r="15" spans="1:46" s="5" customFormat="1" ht="15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</row>
    <row r="16" spans="1:46" s="5" customFormat="1" ht="13.5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</row>
    <row r="17" spans="1:46" s="5" customFormat="1" ht="13.5" customHeight="1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</row>
    <row r="18" spans="1:46" s="5" customFormat="1" ht="13.5" customHeight="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</row>
    <row r="19" spans="1:46" s="5" customFormat="1" ht="13.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</row>
    <row r="20" spans="1:46" s="5" customFormat="1" ht="13.5" customHeigh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</row>
    <row r="21" spans="1:46" s="5" customForma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</row>
    <row r="22" spans="1:46" s="5" customFormat="1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</row>
    <row r="23" spans="1:46" s="5" customFormat="1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</row>
    <row r="24" spans="1:46" ht="15.75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</row>
    <row r="25" spans="1:46" s="4" customFormat="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</row>
    <row r="26" spans="1:46" s="4" customFormat="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</row>
    <row r="27" spans="1:46" s="4" customForma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</row>
    <row r="28" spans="1:46" s="4" customFormat="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</row>
    <row r="29" spans="1:46" s="4" customFormat="1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</row>
    <row r="30" spans="1:46" ht="14.25" customHeigh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</row>
    <row r="31" spans="1:46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</row>
    <row r="32" spans="1:46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</row>
    <row r="33" spans="1:46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</row>
    <row r="34" spans="1:46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</row>
    <row r="35" spans="1:46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</row>
    <row r="36" spans="1:46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</row>
    <row r="37" spans="1:46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</row>
    <row r="38" spans="1:46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</row>
    <row r="39" spans="1:46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</row>
    <row r="40" spans="1:46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</row>
    <row r="41" spans="1:46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</row>
    <row r="42" spans="1:46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</row>
    <row r="43" spans="1:46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</row>
    <row r="44" spans="1:46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</row>
    <row r="45" spans="1:46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</row>
    <row r="46" spans="1:46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</row>
    <row r="47" spans="1:46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</row>
    <row r="48" spans="1:46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</row>
    <row r="49" spans="1:46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</row>
    <row r="50" spans="1:46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</row>
    <row r="51" spans="1:46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</row>
    <row r="52" spans="1:46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</row>
    <row r="53" spans="1:46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</row>
    <row r="54" spans="1:46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</row>
    <row r="55" spans="1:46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</row>
    <row r="56" spans="1:46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</row>
    <row r="57" spans="1:46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</row>
    <row r="58" spans="1:46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</row>
    <row r="59" spans="1:46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</row>
    <row r="60" spans="1:46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</row>
    <row r="61" spans="1:46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</row>
    <row r="62" spans="1:46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</row>
    <row r="63" spans="1:46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</row>
    <row r="64" spans="1:46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</row>
    <row r="65" spans="1:46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</row>
    <row r="66" spans="1:46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</row>
    <row r="67" spans="1:46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</row>
    <row r="68" spans="1:46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</row>
    <row r="69" spans="1:46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</row>
    <row r="70" spans="1:46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</row>
    <row r="71" spans="1:46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</row>
    <row r="72" spans="1:46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</row>
    <row r="73" spans="1:46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</row>
    <row r="74" spans="1:46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</row>
    <row r="75" spans="1:46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</row>
    <row r="76" spans="1:46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</row>
    <row r="77" spans="1:46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</row>
    <row r="78" spans="1:46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</row>
    <row r="79" spans="1:46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</row>
    <row r="80" spans="1:46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</row>
    <row r="81" spans="1:46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</row>
    <row r="82" spans="1:46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</row>
    <row r="83" spans="1:46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</row>
    <row r="84" spans="1:46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</row>
    <row r="85" spans="1:46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</row>
    <row r="86" spans="1:46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</row>
    <row r="87" spans="1:46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</row>
    <row r="88" spans="1:46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</row>
    <row r="89" spans="1:46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</row>
    <row r="90" spans="1:46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</row>
    <row r="91" spans="1:46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</row>
    <row r="92" spans="1:46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</row>
    <row r="93" spans="1:46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</row>
    <row r="94" spans="1:46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</row>
    <row r="95" spans="1:46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</row>
    <row r="96" spans="1:46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</row>
    <row r="97" spans="1:46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</row>
    <row r="98" spans="1:46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</row>
    <row r="99" spans="1:46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</row>
    <row r="100" spans="1:46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</row>
    <row r="101" spans="1:46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</row>
    <row r="102" spans="1:46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</row>
    <row r="103" spans="1:46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</row>
    <row r="104" spans="1:46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</row>
    <row r="105" spans="1:46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</row>
    <row r="106" spans="1:46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</row>
    <row r="107" spans="1:46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</row>
    <row r="108" spans="1:46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</row>
    <row r="109" spans="1:46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</row>
    <row r="110" spans="1:46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</row>
    <row r="111" spans="1:46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</row>
    <row r="112" spans="1:46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</row>
    <row r="113" spans="1:46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</row>
    <row r="114" spans="1:46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</row>
    <row r="115" spans="1:46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</row>
    <row r="116" spans="1:46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</row>
    <row r="117" spans="1:46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</row>
    <row r="118" spans="1:46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</row>
    <row r="119" spans="1:46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</row>
    <row r="120" spans="1:46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</row>
    <row r="121" spans="1:46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</row>
    <row r="122" spans="1:46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</row>
    <row r="123" spans="1:46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</row>
    <row r="124" spans="1:46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</row>
    <row r="125" spans="1:46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</row>
    <row r="126" spans="1:46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</row>
    <row r="127" spans="1:46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</row>
    <row r="128" spans="1:46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</row>
    <row r="129" spans="1:46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</row>
    <row r="130" spans="1:46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</row>
    <row r="131" spans="1:46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</row>
    <row r="132" spans="1:46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</row>
    <row r="133" spans="1:46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</row>
    <row r="134" spans="1:46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</row>
    <row r="135" spans="1:46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</row>
    <row r="136" spans="1:46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</row>
    <row r="137" spans="1:46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</row>
    <row r="138" spans="1:46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</row>
    <row r="139" spans="1:46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</row>
    <row r="140" spans="1:46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</row>
  </sheetData>
  <mergeCells count="5">
    <mergeCell ref="A10:M10"/>
    <mergeCell ref="A8:M8"/>
    <mergeCell ref="A5:A6"/>
    <mergeCell ref="A7:M7"/>
    <mergeCell ref="A9:M9"/>
  </mergeCells>
  <phoneticPr fontId="0" type="noConversion"/>
  <pageMargins left="0.2" right="0.17" top="0.46" bottom="0.54" header="0.3" footer="0.3"/>
  <pageSetup firstPageNumber="1886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abSelected="1" zoomScaleNormal="100" zoomScaleSheetLayoutView="100" workbookViewId="0">
      <pane xSplit="9" ySplit="3" topLeftCell="J250" activePane="bottomRight" state="frozen"/>
      <selection pane="topRight" activeCell="J1" sqref="J1"/>
      <selection pane="bottomLeft" activeCell="A4" sqref="A4"/>
      <selection pane="bottomRight" activeCell="V45" sqref="V45"/>
    </sheetView>
  </sheetViews>
  <sheetFormatPr defaultColWidth="1.28515625" defaultRowHeight="12.75"/>
  <cols>
    <col min="1" max="1" width="2.5703125" style="84" customWidth="1"/>
    <col min="2" max="2" width="2.5703125" style="85" customWidth="1"/>
    <col min="3" max="3" width="6.5703125" style="84" customWidth="1"/>
    <col min="4" max="4" width="5.7109375" style="84" customWidth="1"/>
    <col min="5" max="5" width="4.42578125" style="84" customWidth="1"/>
    <col min="6" max="7" width="2.7109375" style="85" customWidth="1"/>
    <col min="8" max="8" width="26.5703125" style="86" customWidth="1"/>
    <col min="9" max="9" width="66.140625" style="87" customWidth="1"/>
    <col min="10" max="10" width="10.42578125" style="85" customWidth="1"/>
    <col min="11" max="11" width="11.85546875" style="88" customWidth="1"/>
    <col min="12" max="12" width="13.5703125" style="88" customWidth="1"/>
    <col min="13" max="14" width="13" style="88" customWidth="1"/>
    <col min="15" max="15" width="11.28515625" style="88" customWidth="1"/>
    <col min="16" max="16" width="27" style="88" customWidth="1"/>
    <col min="17" max="17" width="11.42578125" style="89" customWidth="1"/>
    <col min="18" max="18" width="13.140625" style="89" customWidth="1"/>
    <col min="19" max="19" width="11.42578125" style="89" customWidth="1"/>
    <col min="20" max="20" width="11.28515625" style="89" customWidth="1"/>
    <col min="21" max="21" width="11.5703125" style="89" customWidth="1"/>
    <col min="22" max="22" width="34.28515625" style="88" customWidth="1"/>
    <col min="23" max="23" width="50.7109375" style="90" customWidth="1"/>
    <col min="24" max="24" width="24.28515625" style="90" customWidth="1"/>
    <col min="25" max="25" width="16.28515625" style="90" customWidth="1"/>
    <col min="26" max="26" width="13.28515625" style="83" customWidth="1"/>
    <col min="27" max="16384" width="1.28515625" style="83"/>
  </cols>
  <sheetData>
    <row r="1" spans="1:25" s="81" customFormat="1">
      <c r="A1" s="120" t="s">
        <v>105</v>
      </c>
      <c r="B1" s="120" t="s">
        <v>106</v>
      </c>
      <c r="C1" s="121" t="s">
        <v>107</v>
      </c>
      <c r="D1" s="121"/>
      <c r="E1" s="121"/>
      <c r="F1" s="120" t="s">
        <v>109</v>
      </c>
      <c r="G1" s="120" t="s">
        <v>110</v>
      </c>
      <c r="H1" s="125" t="s">
        <v>111</v>
      </c>
      <c r="I1" s="123" t="s">
        <v>112</v>
      </c>
      <c r="J1" s="124" t="s">
        <v>113</v>
      </c>
      <c r="K1" s="125" t="s">
        <v>124</v>
      </c>
      <c r="L1" s="125"/>
      <c r="M1" s="125"/>
      <c r="N1" s="125"/>
      <c r="O1" s="125"/>
      <c r="P1" s="125"/>
      <c r="Q1" s="123" t="s">
        <v>125</v>
      </c>
      <c r="R1" s="123"/>
      <c r="S1" s="123"/>
      <c r="T1" s="123"/>
      <c r="U1" s="123"/>
      <c r="V1" s="123"/>
      <c r="W1" s="123" t="s">
        <v>173</v>
      </c>
      <c r="X1" s="123"/>
      <c r="Y1" s="123"/>
    </row>
    <row r="2" spans="1:25" s="82" customFormat="1" ht="113.25" customHeight="1">
      <c r="A2" s="120"/>
      <c r="B2" s="120"/>
      <c r="C2" s="8" t="s">
        <v>150</v>
      </c>
      <c r="D2" s="122" t="s">
        <v>108</v>
      </c>
      <c r="E2" s="122"/>
      <c r="F2" s="120"/>
      <c r="G2" s="120"/>
      <c r="H2" s="125"/>
      <c r="I2" s="123"/>
      <c r="J2" s="124"/>
      <c r="K2" s="7" t="s">
        <v>114</v>
      </c>
      <c r="L2" s="7" t="s">
        <v>117</v>
      </c>
      <c r="M2" s="7" t="s">
        <v>115</v>
      </c>
      <c r="N2" s="7" t="s">
        <v>116</v>
      </c>
      <c r="O2" s="7" t="s">
        <v>54</v>
      </c>
      <c r="P2" s="7" t="s">
        <v>118</v>
      </c>
      <c r="Q2" s="9" t="s">
        <v>114</v>
      </c>
      <c r="R2" s="9" t="s">
        <v>120</v>
      </c>
      <c r="S2" s="9" t="s">
        <v>119</v>
      </c>
      <c r="T2" s="9" t="s">
        <v>121</v>
      </c>
      <c r="U2" s="9" t="s">
        <v>122</v>
      </c>
      <c r="V2" s="7" t="s">
        <v>123</v>
      </c>
      <c r="W2" s="7" t="s">
        <v>170</v>
      </c>
      <c r="X2" s="7" t="s">
        <v>171</v>
      </c>
      <c r="Y2" s="7" t="s">
        <v>172</v>
      </c>
    </row>
    <row r="3" spans="1:25" s="81" customFormat="1" ht="12.75" customHeight="1">
      <c r="A3" s="6" t="s">
        <v>97</v>
      </c>
      <c r="B3" s="6" t="s">
        <v>98</v>
      </c>
      <c r="C3" s="10" t="s">
        <v>83</v>
      </c>
      <c r="D3" s="10" t="s">
        <v>78</v>
      </c>
      <c r="E3" s="10" t="s">
        <v>99</v>
      </c>
      <c r="F3" s="6" t="s">
        <v>100</v>
      </c>
      <c r="G3" s="11" t="s">
        <v>101</v>
      </c>
      <c r="H3" s="12" t="s">
        <v>102</v>
      </c>
      <c r="I3" s="11" t="s">
        <v>103</v>
      </c>
      <c r="J3" s="11" t="s">
        <v>104</v>
      </c>
      <c r="K3" s="12" t="s">
        <v>85</v>
      </c>
      <c r="L3" s="12" t="s">
        <v>86</v>
      </c>
      <c r="M3" s="12" t="s">
        <v>87</v>
      </c>
      <c r="N3" s="12" t="s">
        <v>88</v>
      </c>
      <c r="O3" s="12" t="s">
        <v>89</v>
      </c>
      <c r="P3" s="12" t="s">
        <v>90</v>
      </c>
      <c r="Q3" s="13" t="s">
        <v>91</v>
      </c>
      <c r="R3" s="14">
        <v>8</v>
      </c>
      <c r="S3" s="14">
        <v>9</v>
      </c>
      <c r="T3" s="13" t="s">
        <v>92</v>
      </c>
      <c r="U3" s="13" t="s">
        <v>93</v>
      </c>
      <c r="V3" s="12" t="s">
        <v>94</v>
      </c>
      <c r="W3" s="15">
        <v>13</v>
      </c>
      <c r="X3" s="15">
        <v>14</v>
      </c>
      <c r="Y3" s="15">
        <v>15</v>
      </c>
    </row>
    <row r="4" spans="1:25" ht="64.5" customHeight="1">
      <c r="A4" s="16">
        <v>104002</v>
      </c>
      <c r="B4" s="17"/>
      <c r="C4" s="18">
        <v>1001</v>
      </c>
      <c r="D4" s="18" t="s">
        <v>95</v>
      </c>
      <c r="E4" s="19">
        <v>16</v>
      </c>
      <c r="F4" s="20"/>
      <c r="G4" s="21"/>
      <c r="H4" s="98" t="s">
        <v>42</v>
      </c>
      <c r="I4" s="23" t="s">
        <v>126</v>
      </c>
      <c r="J4" s="24"/>
      <c r="K4" s="25"/>
      <c r="L4" s="25"/>
      <c r="M4" s="25"/>
      <c r="N4" s="25"/>
      <c r="O4" s="25"/>
      <c r="P4" s="25"/>
      <c r="Q4" s="43">
        <v>2042662.8</v>
      </c>
      <c r="R4" s="43">
        <v>0</v>
      </c>
      <c r="S4" s="43">
        <f>Q4+R4</f>
        <v>2042662.8</v>
      </c>
      <c r="T4" s="43">
        <v>1999887.3600000001</v>
      </c>
      <c r="U4" s="43">
        <f t="shared" ref="U4:U67" si="0">+T4-S4</f>
        <v>-42775.439999999944</v>
      </c>
      <c r="V4" s="127" t="s">
        <v>337</v>
      </c>
      <c r="W4" s="26"/>
      <c r="X4" s="26"/>
      <c r="Y4" s="26"/>
    </row>
    <row r="5" spans="1:25" ht="57" customHeight="1">
      <c r="A5" s="16">
        <v>104002</v>
      </c>
      <c r="B5" s="17"/>
      <c r="C5" s="18"/>
      <c r="D5" s="18"/>
      <c r="E5" s="19"/>
      <c r="F5" s="21"/>
      <c r="G5" s="21"/>
      <c r="H5" s="98"/>
      <c r="I5" s="23" t="s">
        <v>127</v>
      </c>
      <c r="J5" s="20" t="s">
        <v>82</v>
      </c>
      <c r="K5" s="25">
        <v>124</v>
      </c>
      <c r="L5" s="46">
        <v>0</v>
      </c>
      <c r="M5" s="25">
        <f t="shared" ref="M5:M11" si="1">K5+L5</f>
        <v>124</v>
      </c>
      <c r="N5" s="25">
        <v>136</v>
      </c>
      <c r="O5" s="25">
        <f t="shared" ref="O5:O62" si="2">N5-M5</f>
        <v>12</v>
      </c>
      <c r="P5" s="25"/>
      <c r="Q5" s="43"/>
      <c r="R5" s="43"/>
      <c r="S5" s="43">
        <f t="shared" ref="S5:S68" si="3">Q5+R5</f>
        <v>0</v>
      </c>
      <c r="T5" s="43"/>
      <c r="U5" s="43">
        <f t="shared" si="0"/>
        <v>0</v>
      </c>
      <c r="V5" s="128"/>
      <c r="W5" s="28"/>
      <c r="X5" s="28"/>
      <c r="Y5" s="28"/>
    </row>
    <row r="6" spans="1:25" ht="36" customHeight="1">
      <c r="A6" s="16"/>
      <c r="B6" s="17"/>
      <c r="C6" s="18"/>
      <c r="D6" s="18"/>
      <c r="E6" s="19"/>
      <c r="F6" s="21"/>
      <c r="G6" s="21"/>
      <c r="H6" s="98"/>
      <c r="I6" s="23" t="s">
        <v>128</v>
      </c>
      <c r="J6" s="20" t="s">
        <v>82</v>
      </c>
      <c r="K6" s="25">
        <v>150</v>
      </c>
      <c r="L6" s="46">
        <v>0</v>
      </c>
      <c r="M6" s="25">
        <f t="shared" si="1"/>
        <v>150</v>
      </c>
      <c r="N6" s="25">
        <v>450</v>
      </c>
      <c r="O6" s="25">
        <f t="shared" si="2"/>
        <v>300</v>
      </c>
      <c r="P6" s="25"/>
      <c r="Q6" s="43"/>
      <c r="R6" s="43"/>
      <c r="S6" s="43">
        <f t="shared" si="3"/>
        <v>0</v>
      </c>
      <c r="T6" s="43"/>
      <c r="U6" s="43">
        <f t="shared" si="0"/>
        <v>0</v>
      </c>
      <c r="V6" s="25"/>
      <c r="W6" s="28"/>
      <c r="X6" s="28"/>
      <c r="Y6" s="28"/>
    </row>
    <row r="7" spans="1:25" ht="35.25" customHeight="1">
      <c r="A7" s="16"/>
      <c r="B7" s="17"/>
      <c r="C7" s="18"/>
      <c r="D7" s="18"/>
      <c r="E7" s="19"/>
      <c r="F7" s="21"/>
      <c r="G7" s="21"/>
      <c r="H7" s="98"/>
      <c r="I7" s="23" t="s">
        <v>129</v>
      </c>
      <c r="J7" s="20" t="s">
        <v>82</v>
      </c>
      <c r="K7" s="25">
        <v>220</v>
      </c>
      <c r="L7" s="46">
        <v>0</v>
      </c>
      <c r="M7" s="25">
        <f t="shared" si="1"/>
        <v>220</v>
      </c>
      <c r="N7" s="25">
        <v>741</v>
      </c>
      <c r="O7" s="25">
        <f t="shared" si="2"/>
        <v>521</v>
      </c>
      <c r="P7" s="25"/>
      <c r="Q7" s="43"/>
      <c r="R7" s="43"/>
      <c r="S7" s="43">
        <f t="shared" si="3"/>
        <v>0</v>
      </c>
      <c r="T7" s="43"/>
      <c r="U7" s="43">
        <f t="shared" si="0"/>
        <v>0</v>
      </c>
      <c r="V7" s="25"/>
      <c r="W7" s="28"/>
      <c r="X7" s="28"/>
      <c r="Y7" s="28"/>
    </row>
    <row r="8" spans="1:25" ht="30" customHeight="1">
      <c r="A8" s="16"/>
      <c r="B8" s="17"/>
      <c r="C8" s="18"/>
      <c r="D8" s="18"/>
      <c r="E8" s="19"/>
      <c r="F8" s="21"/>
      <c r="G8" s="21"/>
      <c r="H8" s="98"/>
      <c r="I8" s="23" t="s">
        <v>130</v>
      </c>
      <c r="J8" s="20" t="s">
        <v>82</v>
      </c>
      <c r="K8" s="25">
        <v>12000</v>
      </c>
      <c r="L8" s="46">
        <v>0</v>
      </c>
      <c r="M8" s="25">
        <f t="shared" si="1"/>
        <v>12000</v>
      </c>
      <c r="N8" s="25">
        <v>13521</v>
      </c>
      <c r="O8" s="25">
        <f t="shared" si="2"/>
        <v>1521</v>
      </c>
      <c r="P8" s="25"/>
      <c r="Q8" s="43"/>
      <c r="R8" s="43"/>
      <c r="S8" s="43">
        <f t="shared" si="3"/>
        <v>0</v>
      </c>
      <c r="T8" s="43"/>
      <c r="U8" s="43">
        <f t="shared" si="0"/>
        <v>0</v>
      </c>
      <c r="V8" s="25"/>
      <c r="W8" s="28"/>
      <c r="X8" s="28"/>
      <c r="Y8" s="28"/>
    </row>
    <row r="9" spans="1:25" ht="61.5" customHeight="1">
      <c r="A9" s="16"/>
      <c r="B9" s="17"/>
      <c r="C9" s="18"/>
      <c r="D9" s="18"/>
      <c r="E9" s="19"/>
      <c r="F9" s="21"/>
      <c r="G9" s="21"/>
      <c r="H9" s="98"/>
      <c r="I9" s="23" t="s">
        <v>131</v>
      </c>
      <c r="J9" s="20" t="s">
        <v>82</v>
      </c>
      <c r="K9" s="25">
        <v>65</v>
      </c>
      <c r="L9" s="46">
        <v>0</v>
      </c>
      <c r="M9" s="25">
        <f t="shared" si="1"/>
        <v>65</v>
      </c>
      <c r="N9" s="25">
        <v>67</v>
      </c>
      <c r="O9" s="25">
        <f t="shared" si="2"/>
        <v>2</v>
      </c>
      <c r="P9" s="25"/>
      <c r="Q9" s="43"/>
      <c r="R9" s="43"/>
      <c r="S9" s="43">
        <f t="shared" si="3"/>
        <v>0</v>
      </c>
      <c r="T9" s="43"/>
      <c r="U9" s="43">
        <f t="shared" si="0"/>
        <v>0</v>
      </c>
      <c r="V9" s="25"/>
      <c r="W9" s="28"/>
      <c r="X9" s="28"/>
      <c r="Y9" s="28"/>
    </row>
    <row r="10" spans="1:25" ht="65.25" customHeight="1">
      <c r="A10" s="16"/>
      <c r="B10" s="17"/>
      <c r="C10" s="18"/>
      <c r="D10" s="18"/>
      <c r="E10" s="19"/>
      <c r="F10" s="21"/>
      <c r="G10" s="21"/>
      <c r="H10" s="98"/>
      <c r="I10" s="23" t="s">
        <v>132</v>
      </c>
      <c r="J10" s="20" t="s">
        <v>82</v>
      </c>
      <c r="K10" s="25">
        <v>48</v>
      </c>
      <c r="L10" s="46">
        <v>0</v>
      </c>
      <c r="M10" s="25">
        <f t="shared" si="1"/>
        <v>48</v>
      </c>
      <c r="N10" s="25">
        <v>48</v>
      </c>
      <c r="O10" s="25">
        <f t="shared" si="2"/>
        <v>0</v>
      </c>
      <c r="P10" s="25"/>
      <c r="Q10" s="43"/>
      <c r="R10" s="43"/>
      <c r="S10" s="43">
        <f t="shared" si="3"/>
        <v>0</v>
      </c>
      <c r="T10" s="43"/>
      <c r="U10" s="43">
        <f t="shared" si="0"/>
        <v>0</v>
      </c>
      <c r="V10" s="25"/>
      <c r="W10" s="28"/>
      <c r="X10" s="28"/>
      <c r="Y10" s="28"/>
    </row>
    <row r="11" spans="1:25" ht="27" customHeight="1">
      <c r="A11" s="16"/>
      <c r="B11" s="17"/>
      <c r="C11" s="18"/>
      <c r="D11" s="18"/>
      <c r="E11" s="19"/>
      <c r="F11" s="21"/>
      <c r="G11" s="21"/>
      <c r="H11" s="98"/>
      <c r="I11" s="23" t="s">
        <v>133</v>
      </c>
      <c r="J11" s="20" t="s">
        <v>82</v>
      </c>
      <c r="K11" s="25">
        <v>25</v>
      </c>
      <c r="L11" s="46">
        <v>0</v>
      </c>
      <c r="M11" s="25">
        <f t="shared" si="1"/>
        <v>25</v>
      </c>
      <c r="N11" s="25">
        <v>25</v>
      </c>
      <c r="O11" s="25">
        <f t="shared" si="2"/>
        <v>0</v>
      </c>
      <c r="P11" s="25"/>
      <c r="Q11" s="43"/>
      <c r="R11" s="43"/>
      <c r="S11" s="43">
        <f t="shared" si="3"/>
        <v>0</v>
      </c>
      <c r="T11" s="43"/>
      <c r="U11" s="43">
        <f t="shared" si="0"/>
        <v>0</v>
      </c>
      <c r="V11" s="25"/>
      <c r="W11" s="28"/>
      <c r="X11" s="28"/>
      <c r="Y11" s="28"/>
    </row>
    <row r="12" spans="1:25" ht="65.25" customHeight="1">
      <c r="A12" s="16"/>
      <c r="B12" s="17"/>
      <c r="C12" s="18">
        <v>1001</v>
      </c>
      <c r="D12" s="18" t="s">
        <v>95</v>
      </c>
      <c r="E12" s="19">
        <v>17</v>
      </c>
      <c r="F12" s="21"/>
      <c r="G12" s="21"/>
      <c r="H12" s="30" t="s">
        <v>161</v>
      </c>
      <c r="I12" s="31" t="s">
        <v>134</v>
      </c>
      <c r="J12" s="20"/>
      <c r="K12" s="25"/>
      <c r="L12" s="25"/>
      <c r="M12" s="25"/>
      <c r="N12" s="25"/>
      <c r="O12" s="25"/>
      <c r="P12" s="25"/>
      <c r="Q12" s="43">
        <v>90000</v>
      </c>
      <c r="R12" s="43">
        <v>0</v>
      </c>
      <c r="S12" s="43">
        <f t="shared" si="3"/>
        <v>90000</v>
      </c>
      <c r="T12" s="43">
        <v>88515.85</v>
      </c>
      <c r="U12" s="43">
        <f t="shared" si="0"/>
        <v>-1484.1499999999942</v>
      </c>
      <c r="V12" s="32" t="s">
        <v>320</v>
      </c>
      <c r="W12" s="26" t="s">
        <v>174</v>
      </c>
      <c r="X12" s="26"/>
      <c r="Y12" s="26"/>
    </row>
    <row r="13" spans="1:25" ht="45" customHeight="1">
      <c r="A13" s="16"/>
      <c r="B13" s="17"/>
      <c r="C13" s="18"/>
      <c r="D13" s="18"/>
      <c r="E13" s="19"/>
      <c r="F13" s="21"/>
      <c r="G13" s="21"/>
      <c r="H13" s="33"/>
      <c r="I13" s="23" t="s">
        <v>162</v>
      </c>
      <c r="J13" s="20" t="s">
        <v>82</v>
      </c>
      <c r="K13" s="25">
        <v>54</v>
      </c>
      <c r="L13" s="46">
        <v>0</v>
      </c>
      <c r="M13" s="25">
        <f>K13+L13</f>
        <v>54</v>
      </c>
      <c r="N13" s="25">
        <v>54</v>
      </c>
      <c r="O13" s="25">
        <f t="shared" si="2"/>
        <v>0</v>
      </c>
      <c r="P13" s="25"/>
      <c r="Q13" s="43"/>
      <c r="R13" s="43"/>
      <c r="S13" s="43">
        <f t="shared" si="3"/>
        <v>0</v>
      </c>
      <c r="T13" s="43"/>
      <c r="U13" s="43">
        <f t="shared" si="0"/>
        <v>0</v>
      </c>
      <c r="V13" s="25"/>
      <c r="W13" s="28"/>
      <c r="X13" s="28"/>
      <c r="Y13" s="28"/>
    </row>
    <row r="14" spans="1:25" ht="45.75" customHeight="1">
      <c r="A14" s="16"/>
      <c r="B14" s="17"/>
      <c r="C14" s="18"/>
      <c r="D14" s="18"/>
      <c r="E14" s="19"/>
      <c r="F14" s="21"/>
      <c r="G14" s="21"/>
      <c r="H14" s="34"/>
      <c r="I14" s="23" t="s">
        <v>135</v>
      </c>
      <c r="J14" s="20" t="s">
        <v>82</v>
      </c>
      <c r="K14" s="25">
        <v>296</v>
      </c>
      <c r="L14" s="46">
        <v>0</v>
      </c>
      <c r="M14" s="25">
        <f>K14+L14</f>
        <v>296</v>
      </c>
      <c r="N14" s="25">
        <v>296</v>
      </c>
      <c r="O14" s="25">
        <f t="shared" si="2"/>
        <v>0</v>
      </c>
      <c r="P14" s="25"/>
      <c r="Q14" s="43"/>
      <c r="R14" s="43"/>
      <c r="S14" s="43">
        <f t="shared" si="3"/>
        <v>0</v>
      </c>
      <c r="T14" s="43"/>
      <c r="U14" s="43">
        <f t="shared" si="0"/>
        <v>0</v>
      </c>
      <c r="V14" s="25"/>
      <c r="W14" s="28"/>
      <c r="X14" s="28"/>
      <c r="Y14" s="28"/>
    </row>
    <row r="15" spans="1:25" ht="42" customHeight="1">
      <c r="A15" s="16"/>
      <c r="B15" s="17"/>
      <c r="C15" s="18">
        <v>1001</v>
      </c>
      <c r="D15" s="18" t="s">
        <v>95</v>
      </c>
      <c r="E15" s="19">
        <v>24</v>
      </c>
      <c r="F15" s="21"/>
      <c r="G15" s="21"/>
      <c r="H15" s="22" t="s">
        <v>262</v>
      </c>
      <c r="I15" s="31" t="s">
        <v>263</v>
      </c>
      <c r="J15" s="20"/>
      <c r="K15" s="25"/>
      <c r="L15" s="25"/>
      <c r="M15" s="25"/>
      <c r="N15" s="25"/>
      <c r="O15" s="25"/>
      <c r="P15" s="25"/>
      <c r="Q15" s="43">
        <v>10150</v>
      </c>
      <c r="R15" s="43">
        <v>0</v>
      </c>
      <c r="S15" s="43">
        <f t="shared" si="3"/>
        <v>10150</v>
      </c>
      <c r="T15" s="43">
        <v>5481.9</v>
      </c>
      <c r="U15" s="43">
        <f t="shared" si="0"/>
        <v>-4668.1000000000004</v>
      </c>
      <c r="V15" s="129" t="s">
        <v>320</v>
      </c>
      <c r="W15" s="26" t="s">
        <v>174</v>
      </c>
      <c r="X15" s="26"/>
      <c r="Y15" s="26"/>
    </row>
    <row r="16" spans="1:25" ht="24.75" customHeight="1">
      <c r="A16" s="16"/>
      <c r="B16" s="17"/>
      <c r="C16" s="18"/>
      <c r="D16" s="18"/>
      <c r="E16" s="19"/>
      <c r="F16" s="21"/>
      <c r="G16" s="21"/>
      <c r="H16" s="27"/>
      <c r="I16" s="23" t="s">
        <v>264</v>
      </c>
      <c r="J16" s="20" t="s">
        <v>82</v>
      </c>
      <c r="K16" s="25">
        <v>101000</v>
      </c>
      <c r="L16" s="46">
        <v>0</v>
      </c>
      <c r="M16" s="25">
        <f>K16+L16</f>
        <v>101000</v>
      </c>
      <c r="N16" s="25">
        <v>0</v>
      </c>
      <c r="O16" s="25">
        <f>N16-M16</f>
        <v>-101000</v>
      </c>
      <c r="P16" s="25"/>
      <c r="Q16" s="43"/>
      <c r="R16" s="43"/>
      <c r="S16" s="43">
        <f t="shared" si="3"/>
        <v>0</v>
      </c>
      <c r="T16" s="43"/>
      <c r="U16" s="43">
        <f t="shared" si="0"/>
        <v>0</v>
      </c>
      <c r="V16" s="130"/>
      <c r="W16" s="28"/>
      <c r="X16" s="28"/>
      <c r="Y16" s="28"/>
    </row>
    <row r="17" spans="1:25" ht="18.75" customHeight="1">
      <c r="A17" s="16"/>
      <c r="B17" s="17"/>
      <c r="C17" s="18"/>
      <c r="D17" s="18"/>
      <c r="E17" s="19"/>
      <c r="F17" s="21"/>
      <c r="G17" s="21"/>
      <c r="H17" s="29"/>
      <c r="I17" s="23" t="s">
        <v>313</v>
      </c>
      <c r="J17" s="20" t="s">
        <v>82</v>
      </c>
      <c r="K17" s="25">
        <v>12</v>
      </c>
      <c r="L17" s="46">
        <v>0</v>
      </c>
      <c r="M17" s="25">
        <f>K17+L17</f>
        <v>12</v>
      </c>
      <c r="N17" s="25">
        <v>0</v>
      </c>
      <c r="O17" s="25">
        <f>N17-M17</f>
        <v>-12</v>
      </c>
      <c r="P17" s="25"/>
      <c r="Q17" s="43"/>
      <c r="R17" s="43"/>
      <c r="S17" s="43">
        <f t="shared" si="3"/>
        <v>0</v>
      </c>
      <c r="T17" s="43"/>
      <c r="U17" s="43">
        <f t="shared" si="0"/>
        <v>0</v>
      </c>
      <c r="V17" s="25"/>
      <c r="W17" s="28"/>
      <c r="X17" s="28"/>
      <c r="Y17" s="28"/>
    </row>
    <row r="18" spans="1:25" ht="103.5" customHeight="1">
      <c r="A18" s="16"/>
      <c r="B18" s="17"/>
      <c r="C18" s="18">
        <v>1003</v>
      </c>
      <c r="D18" s="18" t="s">
        <v>95</v>
      </c>
      <c r="E18" s="19">
        <v>1</v>
      </c>
      <c r="F18" s="21"/>
      <c r="G18" s="21"/>
      <c r="H18" s="22" t="s">
        <v>191</v>
      </c>
      <c r="I18" s="31" t="s">
        <v>136</v>
      </c>
      <c r="J18" s="20"/>
      <c r="K18" s="25"/>
      <c r="L18" s="25"/>
      <c r="M18" s="25"/>
      <c r="N18" s="25"/>
      <c r="O18" s="25"/>
      <c r="P18" s="25"/>
      <c r="Q18" s="43">
        <v>3220854.6</v>
      </c>
      <c r="R18" s="43">
        <v>-100000</v>
      </c>
      <c r="S18" s="43">
        <f t="shared" si="3"/>
        <v>3120854.6</v>
      </c>
      <c r="T18" s="43">
        <v>3120854.6</v>
      </c>
      <c r="U18" s="43">
        <f t="shared" si="0"/>
        <v>0</v>
      </c>
      <c r="V18" s="25"/>
      <c r="W18" s="26"/>
      <c r="X18" s="26"/>
      <c r="Y18" s="26"/>
    </row>
    <row r="19" spans="1:25" ht="49.5" customHeight="1">
      <c r="A19" s="16"/>
      <c r="B19" s="17"/>
      <c r="C19" s="18"/>
      <c r="D19" s="18"/>
      <c r="E19" s="19"/>
      <c r="F19" s="21"/>
      <c r="G19" s="21"/>
      <c r="H19" s="27"/>
      <c r="I19" s="35" t="s">
        <v>269</v>
      </c>
      <c r="J19" s="20" t="s">
        <v>82</v>
      </c>
      <c r="K19" s="25">
        <v>3200000</v>
      </c>
      <c r="L19" s="46">
        <v>0</v>
      </c>
      <c r="M19" s="25">
        <f t="shared" ref="M19:M34" si="4">K19+L19</f>
        <v>3200000</v>
      </c>
      <c r="N19" s="25">
        <v>3013900</v>
      </c>
      <c r="O19" s="25">
        <f>N19-M19</f>
        <v>-186100</v>
      </c>
      <c r="P19" s="25"/>
      <c r="Q19" s="43"/>
      <c r="R19" s="43"/>
      <c r="S19" s="43">
        <f t="shared" si="3"/>
        <v>0</v>
      </c>
      <c r="T19" s="43"/>
      <c r="U19" s="43">
        <f t="shared" si="0"/>
        <v>0</v>
      </c>
      <c r="V19" s="25"/>
      <c r="W19" s="28"/>
      <c r="X19" s="28"/>
      <c r="Y19" s="28"/>
    </row>
    <row r="20" spans="1:25" ht="40.5" customHeight="1">
      <c r="A20" s="16"/>
      <c r="B20" s="17"/>
      <c r="C20" s="18"/>
      <c r="D20" s="18"/>
      <c r="E20" s="19"/>
      <c r="F20" s="21"/>
      <c r="G20" s="21"/>
      <c r="H20" s="27"/>
      <c r="I20" s="35" t="s">
        <v>192</v>
      </c>
      <c r="J20" s="20" t="s">
        <v>82</v>
      </c>
      <c r="K20" s="25">
        <v>705800</v>
      </c>
      <c r="L20" s="46">
        <v>0</v>
      </c>
      <c r="M20" s="25">
        <f t="shared" si="4"/>
        <v>705800</v>
      </c>
      <c r="N20" s="25">
        <v>812860</v>
      </c>
      <c r="O20" s="25">
        <f t="shared" si="2"/>
        <v>107060</v>
      </c>
      <c r="P20" s="25"/>
      <c r="Q20" s="43"/>
      <c r="R20" s="43"/>
      <c r="S20" s="43">
        <f t="shared" si="3"/>
        <v>0</v>
      </c>
      <c r="T20" s="43"/>
      <c r="U20" s="43">
        <f t="shared" si="0"/>
        <v>0</v>
      </c>
      <c r="V20" s="25"/>
      <c r="W20" s="28"/>
      <c r="X20" s="28"/>
      <c r="Y20" s="28"/>
    </row>
    <row r="21" spans="1:25" ht="22.5" customHeight="1">
      <c r="A21" s="16"/>
      <c r="B21" s="17"/>
      <c r="C21" s="18"/>
      <c r="D21" s="18"/>
      <c r="E21" s="19"/>
      <c r="F21" s="21"/>
      <c r="G21" s="21"/>
      <c r="H21" s="27"/>
      <c r="I21" s="35" t="s">
        <v>193</v>
      </c>
      <c r="J21" s="20" t="s">
        <v>82</v>
      </c>
      <c r="K21" s="25">
        <v>94280</v>
      </c>
      <c r="L21" s="46">
        <v>0</v>
      </c>
      <c r="M21" s="25">
        <f t="shared" si="4"/>
        <v>94280</v>
      </c>
      <c r="N21" s="25">
        <v>59933</v>
      </c>
      <c r="O21" s="25">
        <f>N21-M21</f>
        <v>-34347</v>
      </c>
      <c r="P21" s="25"/>
      <c r="Q21" s="43"/>
      <c r="R21" s="43"/>
      <c r="S21" s="43">
        <f t="shared" si="3"/>
        <v>0</v>
      </c>
      <c r="T21" s="43"/>
      <c r="U21" s="43">
        <f t="shared" si="0"/>
        <v>0</v>
      </c>
      <c r="V21" s="25"/>
      <c r="W21" s="28"/>
      <c r="X21" s="28"/>
      <c r="Y21" s="28"/>
    </row>
    <row r="22" spans="1:25" ht="24.75" customHeight="1">
      <c r="A22" s="16"/>
      <c r="B22" s="17"/>
      <c r="C22" s="18"/>
      <c r="D22" s="18"/>
      <c r="E22" s="19"/>
      <c r="F22" s="21"/>
      <c r="G22" s="21"/>
      <c r="H22" s="27"/>
      <c r="I22" s="35" t="s">
        <v>194</v>
      </c>
      <c r="J22" s="20" t="s">
        <v>82</v>
      </c>
      <c r="K22" s="25">
        <v>407400</v>
      </c>
      <c r="L22" s="46">
        <v>0</v>
      </c>
      <c r="M22" s="25">
        <f t="shared" si="4"/>
        <v>407400</v>
      </c>
      <c r="N22" s="25">
        <v>308125</v>
      </c>
      <c r="O22" s="25">
        <f t="shared" si="2"/>
        <v>-99275</v>
      </c>
      <c r="P22" s="25"/>
      <c r="Q22" s="43"/>
      <c r="R22" s="43"/>
      <c r="S22" s="43">
        <f t="shared" si="3"/>
        <v>0</v>
      </c>
      <c r="T22" s="43"/>
      <c r="U22" s="43">
        <f t="shared" si="0"/>
        <v>0</v>
      </c>
      <c r="V22" s="25"/>
      <c r="W22" s="28"/>
      <c r="X22" s="28"/>
      <c r="Y22" s="28"/>
    </row>
    <row r="23" spans="1:25" ht="25.5" customHeight="1">
      <c r="A23" s="16"/>
      <c r="B23" s="17"/>
      <c r="C23" s="18"/>
      <c r="D23" s="18"/>
      <c r="E23" s="19"/>
      <c r="F23" s="21"/>
      <c r="G23" s="21"/>
      <c r="H23" s="27"/>
      <c r="I23" s="35" t="s">
        <v>195</v>
      </c>
      <c r="J23" s="20" t="s">
        <v>82</v>
      </c>
      <c r="K23" s="25">
        <v>8400</v>
      </c>
      <c r="L23" s="46">
        <v>0</v>
      </c>
      <c r="M23" s="25">
        <f t="shared" si="4"/>
        <v>8400</v>
      </c>
      <c r="N23" s="25">
        <v>9700</v>
      </c>
      <c r="O23" s="25">
        <f t="shared" si="2"/>
        <v>1300</v>
      </c>
      <c r="P23" s="25"/>
      <c r="Q23" s="43"/>
      <c r="R23" s="43"/>
      <c r="S23" s="43">
        <f t="shared" si="3"/>
        <v>0</v>
      </c>
      <c r="T23" s="43"/>
      <c r="U23" s="43">
        <f t="shared" si="0"/>
        <v>0</v>
      </c>
      <c r="V23" s="25"/>
      <c r="W23" s="28"/>
      <c r="X23" s="28"/>
      <c r="Y23" s="28"/>
    </row>
    <row r="24" spans="1:25" ht="26.25" customHeight="1">
      <c r="A24" s="16"/>
      <c r="B24" s="17"/>
      <c r="C24" s="18"/>
      <c r="D24" s="18"/>
      <c r="E24" s="19"/>
      <c r="F24" s="21"/>
      <c r="G24" s="21"/>
      <c r="H24" s="27"/>
      <c r="I24" s="35" t="s">
        <v>196</v>
      </c>
      <c r="J24" s="20" t="s">
        <v>82</v>
      </c>
      <c r="K24" s="25">
        <v>302370</v>
      </c>
      <c r="L24" s="46">
        <v>0</v>
      </c>
      <c r="M24" s="25">
        <f t="shared" si="4"/>
        <v>302370</v>
      </c>
      <c r="N24" s="25">
        <v>202800</v>
      </c>
      <c r="O24" s="25">
        <f>N24-M24</f>
        <v>-99570</v>
      </c>
      <c r="P24" s="25"/>
      <c r="Q24" s="43"/>
      <c r="R24" s="43"/>
      <c r="S24" s="43">
        <f t="shared" si="3"/>
        <v>0</v>
      </c>
      <c r="T24" s="43"/>
      <c r="U24" s="43">
        <f t="shared" si="0"/>
        <v>0</v>
      </c>
      <c r="V24" s="25"/>
      <c r="W24" s="28"/>
      <c r="X24" s="28"/>
      <c r="Y24" s="28"/>
    </row>
    <row r="25" spans="1:25" ht="25.5" customHeight="1">
      <c r="A25" s="16"/>
      <c r="B25" s="17"/>
      <c r="C25" s="18"/>
      <c r="D25" s="18"/>
      <c r="E25" s="19"/>
      <c r="F25" s="21"/>
      <c r="G25" s="21"/>
      <c r="H25" s="27"/>
      <c r="I25" s="35" t="s">
        <v>197</v>
      </c>
      <c r="J25" s="20" t="s">
        <v>82</v>
      </c>
      <c r="K25" s="25">
        <v>80</v>
      </c>
      <c r="L25" s="46">
        <v>0</v>
      </c>
      <c r="M25" s="25">
        <f t="shared" si="4"/>
        <v>80</v>
      </c>
      <c r="N25" s="25">
        <v>200</v>
      </c>
      <c r="O25" s="25">
        <f>N25-M25</f>
        <v>120</v>
      </c>
      <c r="P25" s="25"/>
      <c r="Q25" s="43"/>
      <c r="R25" s="43"/>
      <c r="S25" s="43">
        <f t="shared" si="3"/>
        <v>0</v>
      </c>
      <c r="T25" s="43"/>
      <c r="U25" s="43">
        <f t="shared" si="0"/>
        <v>0</v>
      </c>
      <c r="V25" s="25"/>
      <c r="W25" s="28"/>
      <c r="X25" s="28"/>
      <c r="Y25" s="28"/>
    </row>
    <row r="26" spans="1:25" ht="22.15" customHeight="1">
      <c r="A26" s="16"/>
      <c r="B26" s="17"/>
      <c r="C26" s="18"/>
      <c r="D26" s="18"/>
      <c r="E26" s="19"/>
      <c r="F26" s="21"/>
      <c r="G26" s="21"/>
      <c r="H26" s="27"/>
      <c r="I26" s="35" t="s">
        <v>198</v>
      </c>
      <c r="J26" s="20" t="s">
        <v>82</v>
      </c>
      <c r="K26" s="25">
        <v>312499</v>
      </c>
      <c r="L26" s="46">
        <v>0</v>
      </c>
      <c r="M26" s="25">
        <f t="shared" si="4"/>
        <v>312499</v>
      </c>
      <c r="N26" s="25">
        <v>996500</v>
      </c>
      <c r="O26" s="25">
        <f>N26-M26</f>
        <v>684001</v>
      </c>
      <c r="P26" s="25"/>
      <c r="Q26" s="43"/>
      <c r="R26" s="43"/>
      <c r="S26" s="43">
        <f t="shared" si="3"/>
        <v>0</v>
      </c>
      <c r="T26" s="43"/>
      <c r="U26" s="43">
        <f t="shared" si="0"/>
        <v>0</v>
      </c>
      <c r="V26" s="25"/>
      <c r="W26" s="28"/>
      <c r="X26" s="28"/>
      <c r="Y26" s="28"/>
    </row>
    <row r="27" spans="1:25" ht="27.75" customHeight="1">
      <c r="A27" s="16"/>
      <c r="B27" s="17"/>
      <c r="C27" s="18"/>
      <c r="D27" s="18"/>
      <c r="E27" s="19"/>
      <c r="F27" s="21"/>
      <c r="G27" s="21"/>
      <c r="H27" s="27"/>
      <c r="I27" s="35" t="s">
        <v>199</v>
      </c>
      <c r="J27" s="20" t="s">
        <v>82</v>
      </c>
      <c r="K27" s="25">
        <v>7000</v>
      </c>
      <c r="L27" s="46">
        <v>0</v>
      </c>
      <c r="M27" s="25">
        <f t="shared" si="4"/>
        <v>7000</v>
      </c>
      <c r="N27" s="25">
        <v>0</v>
      </c>
      <c r="O27" s="25">
        <f>N27-M27</f>
        <v>-7000</v>
      </c>
      <c r="P27" s="25"/>
      <c r="Q27" s="43"/>
      <c r="R27" s="43"/>
      <c r="S27" s="43">
        <f t="shared" si="3"/>
        <v>0</v>
      </c>
      <c r="T27" s="43"/>
      <c r="U27" s="43">
        <f t="shared" si="0"/>
        <v>0</v>
      </c>
      <c r="V27" s="25"/>
      <c r="W27" s="28"/>
      <c r="X27" s="28"/>
      <c r="Y27" s="28"/>
    </row>
    <row r="28" spans="1:25" ht="22.15" customHeight="1">
      <c r="A28" s="16"/>
      <c r="B28" s="17"/>
      <c r="C28" s="18"/>
      <c r="D28" s="18"/>
      <c r="E28" s="19"/>
      <c r="F28" s="21"/>
      <c r="G28" s="21"/>
      <c r="H28" s="27"/>
      <c r="I28" s="35" t="s">
        <v>315</v>
      </c>
      <c r="J28" s="20" t="s">
        <v>82</v>
      </c>
      <c r="K28" s="25">
        <v>5500</v>
      </c>
      <c r="L28" s="46">
        <v>0</v>
      </c>
      <c r="M28" s="25">
        <f t="shared" si="4"/>
        <v>5500</v>
      </c>
      <c r="N28" s="25">
        <v>10000</v>
      </c>
      <c r="O28" s="25">
        <f t="shared" si="2"/>
        <v>4500</v>
      </c>
      <c r="P28" s="25"/>
      <c r="Q28" s="43"/>
      <c r="R28" s="43"/>
      <c r="S28" s="43">
        <f t="shared" si="3"/>
        <v>0</v>
      </c>
      <c r="T28" s="43"/>
      <c r="U28" s="43">
        <f t="shared" si="0"/>
        <v>0</v>
      </c>
      <c r="V28" s="25"/>
      <c r="W28" s="28"/>
      <c r="X28" s="28"/>
      <c r="Y28" s="28"/>
    </row>
    <row r="29" spans="1:25" ht="25.15" customHeight="1">
      <c r="A29" s="16"/>
      <c r="B29" s="17"/>
      <c r="C29" s="18"/>
      <c r="D29" s="18"/>
      <c r="E29" s="19"/>
      <c r="F29" s="21"/>
      <c r="G29" s="21"/>
      <c r="H29" s="27"/>
      <c r="I29" s="35" t="s">
        <v>137</v>
      </c>
      <c r="J29" s="20" t="s">
        <v>84</v>
      </c>
      <c r="K29" s="36">
        <v>1</v>
      </c>
      <c r="L29" s="46">
        <v>0</v>
      </c>
      <c r="M29" s="36">
        <f t="shared" si="4"/>
        <v>1</v>
      </c>
      <c r="N29" s="36">
        <v>1</v>
      </c>
      <c r="O29" s="25">
        <f t="shared" si="2"/>
        <v>0</v>
      </c>
      <c r="P29" s="25"/>
      <c r="Q29" s="43"/>
      <c r="R29" s="43"/>
      <c r="S29" s="43">
        <f t="shared" si="3"/>
        <v>0</v>
      </c>
      <c r="T29" s="43"/>
      <c r="U29" s="43">
        <f t="shared" si="0"/>
        <v>0</v>
      </c>
      <c r="V29" s="25"/>
      <c r="W29" s="28"/>
      <c r="X29" s="28"/>
      <c r="Y29" s="28"/>
    </row>
    <row r="30" spans="1:25" ht="24" customHeight="1">
      <c r="A30" s="16"/>
      <c r="B30" s="17"/>
      <c r="C30" s="18"/>
      <c r="D30" s="18"/>
      <c r="E30" s="19"/>
      <c r="F30" s="21"/>
      <c r="G30" s="21"/>
      <c r="H30" s="27"/>
      <c r="I30" s="35" t="s">
        <v>138</v>
      </c>
      <c r="J30" s="20" t="s">
        <v>84</v>
      </c>
      <c r="K30" s="36">
        <v>1</v>
      </c>
      <c r="L30" s="46">
        <v>0</v>
      </c>
      <c r="M30" s="36">
        <f t="shared" si="4"/>
        <v>1</v>
      </c>
      <c r="N30" s="36">
        <v>1</v>
      </c>
      <c r="O30" s="25">
        <f t="shared" si="2"/>
        <v>0</v>
      </c>
      <c r="P30" s="25"/>
      <c r="Q30" s="43"/>
      <c r="R30" s="43"/>
      <c r="S30" s="43">
        <f t="shared" si="3"/>
        <v>0</v>
      </c>
      <c r="T30" s="43"/>
      <c r="U30" s="43">
        <f t="shared" si="0"/>
        <v>0</v>
      </c>
      <c r="V30" s="25"/>
      <c r="W30" s="28"/>
      <c r="X30" s="28"/>
      <c r="Y30" s="28"/>
    </row>
    <row r="31" spans="1:25" ht="30" customHeight="1">
      <c r="A31" s="16"/>
      <c r="B31" s="17"/>
      <c r="C31" s="18"/>
      <c r="D31" s="18"/>
      <c r="E31" s="19"/>
      <c r="F31" s="21"/>
      <c r="G31" s="21"/>
      <c r="H31" s="27"/>
      <c r="I31" s="35" t="s">
        <v>139</v>
      </c>
      <c r="J31" s="20" t="s">
        <v>84</v>
      </c>
      <c r="K31" s="36">
        <v>0.99</v>
      </c>
      <c r="L31" s="46">
        <v>0</v>
      </c>
      <c r="M31" s="36">
        <f t="shared" si="4"/>
        <v>0.99</v>
      </c>
      <c r="N31" s="36">
        <v>0.99</v>
      </c>
      <c r="O31" s="25">
        <f t="shared" si="2"/>
        <v>0</v>
      </c>
      <c r="P31" s="25"/>
      <c r="Q31" s="43"/>
      <c r="R31" s="43"/>
      <c r="S31" s="43">
        <f t="shared" si="3"/>
        <v>0</v>
      </c>
      <c r="T31" s="43"/>
      <c r="U31" s="43">
        <f t="shared" si="0"/>
        <v>0</v>
      </c>
      <c r="V31" s="25"/>
      <c r="W31" s="28"/>
      <c r="X31" s="28"/>
      <c r="Y31" s="28"/>
    </row>
    <row r="32" spans="1:25" ht="22.5" customHeight="1">
      <c r="A32" s="16"/>
      <c r="B32" s="17"/>
      <c r="C32" s="18"/>
      <c r="D32" s="18"/>
      <c r="E32" s="19"/>
      <c r="F32" s="21"/>
      <c r="G32" s="21"/>
      <c r="H32" s="27"/>
      <c r="I32" s="35" t="s">
        <v>140</v>
      </c>
      <c r="J32" s="20" t="s">
        <v>84</v>
      </c>
      <c r="K32" s="36">
        <v>0.98</v>
      </c>
      <c r="L32" s="46">
        <v>0</v>
      </c>
      <c r="M32" s="36">
        <f t="shared" si="4"/>
        <v>0.98</v>
      </c>
      <c r="N32" s="36">
        <v>0.98</v>
      </c>
      <c r="O32" s="25">
        <f t="shared" si="2"/>
        <v>0</v>
      </c>
      <c r="P32" s="25"/>
      <c r="Q32" s="43"/>
      <c r="R32" s="43"/>
      <c r="S32" s="43">
        <f t="shared" si="3"/>
        <v>0</v>
      </c>
      <c r="T32" s="43"/>
      <c r="U32" s="43">
        <f t="shared" si="0"/>
        <v>0</v>
      </c>
      <c r="V32" s="25"/>
      <c r="W32" s="28"/>
      <c r="X32" s="28"/>
      <c r="Y32" s="28"/>
    </row>
    <row r="33" spans="1:25" ht="32.25" customHeight="1">
      <c r="A33" s="16"/>
      <c r="B33" s="17"/>
      <c r="C33" s="18"/>
      <c r="D33" s="18"/>
      <c r="E33" s="19"/>
      <c r="F33" s="21"/>
      <c r="G33" s="21"/>
      <c r="H33" s="27"/>
      <c r="I33" s="35" t="s">
        <v>141</v>
      </c>
      <c r="J33" s="20" t="s">
        <v>84</v>
      </c>
      <c r="K33" s="36">
        <v>0.95</v>
      </c>
      <c r="L33" s="46">
        <v>0</v>
      </c>
      <c r="M33" s="36">
        <f t="shared" si="4"/>
        <v>0.95</v>
      </c>
      <c r="N33" s="36">
        <v>0.95</v>
      </c>
      <c r="O33" s="25">
        <f t="shared" si="2"/>
        <v>0</v>
      </c>
      <c r="P33" s="25"/>
      <c r="Q33" s="43"/>
      <c r="R33" s="43"/>
      <c r="S33" s="43">
        <f t="shared" si="3"/>
        <v>0</v>
      </c>
      <c r="T33" s="43"/>
      <c r="U33" s="43">
        <f t="shared" si="0"/>
        <v>0</v>
      </c>
      <c r="V33" s="25"/>
      <c r="W33" s="28"/>
      <c r="X33" s="28"/>
      <c r="Y33" s="28"/>
    </row>
    <row r="34" spans="1:25" ht="34.5" customHeight="1">
      <c r="A34" s="16"/>
      <c r="B34" s="17"/>
      <c r="C34" s="18"/>
      <c r="D34" s="18"/>
      <c r="E34" s="19"/>
      <c r="F34" s="21"/>
      <c r="G34" s="21"/>
      <c r="H34" s="29"/>
      <c r="I34" s="35" t="s">
        <v>142</v>
      </c>
      <c r="J34" s="20" t="s">
        <v>84</v>
      </c>
      <c r="K34" s="36">
        <v>0.97</v>
      </c>
      <c r="L34" s="46">
        <v>0</v>
      </c>
      <c r="M34" s="36">
        <f t="shared" si="4"/>
        <v>0.97</v>
      </c>
      <c r="N34" s="36">
        <v>0.97</v>
      </c>
      <c r="O34" s="25">
        <f t="shared" si="2"/>
        <v>0</v>
      </c>
      <c r="P34" s="25"/>
      <c r="Q34" s="43"/>
      <c r="R34" s="43"/>
      <c r="S34" s="43">
        <f t="shared" si="3"/>
        <v>0</v>
      </c>
      <c r="T34" s="43"/>
      <c r="U34" s="43">
        <f t="shared" si="0"/>
        <v>0</v>
      </c>
      <c r="V34" s="25"/>
      <c r="W34" s="28"/>
      <c r="X34" s="28"/>
      <c r="Y34" s="28"/>
    </row>
    <row r="35" spans="1:25" ht="21.75" customHeight="1">
      <c r="A35" s="16"/>
      <c r="B35" s="17"/>
      <c r="C35" s="18">
        <v>1003</v>
      </c>
      <c r="D35" s="18" t="s">
        <v>95</v>
      </c>
      <c r="E35" s="19">
        <v>5</v>
      </c>
      <c r="F35" s="21"/>
      <c r="G35" s="21"/>
      <c r="H35" s="108" t="s">
        <v>43</v>
      </c>
      <c r="I35" s="23" t="s">
        <v>356</v>
      </c>
      <c r="J35" s="20"/>
      <c r="K35" s="25"/>
      <c r="L35" s="25"/>
      <c r="M35" s="25"/>
      <c r="N35" s="25"/>
      <c r="O35" s="25"/>
      <c r="P35" s="25"/>
      <c r="Q35" s="43">
        <v>74843.100000000006</v>
      </c>
      <c r="R35" s="43">
        <v>0</v>
      </c>
      <c r="S35" s="43">
        <f t="shared" si="3"/>
        <v>74843.100000000006</v>
      </c>
      <c r="T35" s="43">
        <v>74843.100000000006</v>
      </c>
      <c r="U35" s="43">
        <f t="shared" si="0"/>
        <v>0</v>
      </c>
      <c r="V35" s="25"/>
      <c r="W35" s="28"/>
      <c r="X35" s="28"/>
      <c r="Y35" s="28"/>
    </row>
    <row r="36" spans="1:25" ht="21.75" customHeight="1">
      <c r="A36" s="16"/>
      <c r="B36" s="17"/>
      <c r="C36" s="18"/>
      <c r="D36" s="18"/>
      <c r="E36" s="19"/>
      <c r="F36" s="21"/>
      <c r="G36" s="21"/>
      <c r="H36" s="108"/>
      <c r="I36" s="35" t="s">
        <v>163</v>
      </c>
      <c r="J36" s="20" t="s">
        <v>82</v>
      </c>
      <c r="K36" s="25">
        <v>4158</v>
      </c>
      <c r="L36" s="46">
        <v>0</v>
      </c>
      <c r="M36" s="25">
        <f>K36+L36</f>
        <v>4158</v>
      </c>
      <c r="N36" s="25">
        <v>4163</v>
      </c>
      <c r="O36" s="25">
        <f t="shared" si="2"/>
        <v>5</v>
      </c>
      <c r="P36" s="25"/>
      <c r="Q36" s="43"/>
      <c r="R36" s="43"/>
      <c r="S36" s="43">
        <f t="shared" si="3"/>
        <v>0</v>
      </c>
      <c r="T36" s="43"/>
      <c r="U36" s="43">
        <f t="shared" si="0"/>
        <v>0</v>
      </c>
      <c r="V36" s="25"/>
      <c r="W36" s="28"/>
      <c r="X36" s="28"/>
      <c r="Y36" s="28"/>
    </row>
    <row r="37" spans="1:25" ht="37.5" customHeight="1">
      <c r="A37" s="16"/>
      <c r="B37" s="17"/>
      <c r="C37" s="18">
        <v>1003</v>
      </c>
      <c r="D37" s="18" t="s">
        <v>95</v>
      </c>
      <c r="E37" s="19">
        <v>6</v>
      </c>
      <c r="F37" s="21"/>
      <c r="G37" s="21"/>
      <c r="H37" s="108" t="s">
        <v>44</v>
      </c>
      <c r="I37" s="23" t="s">
        <v>357</v>
      </c>
      <c r="J37" s="20"/>
      <c r="K37" s="25"/>
      <c r="L37" s="25"/>
      <c r="M37" s="25"/>
      <c r="N37" s="25"/>
      <c r="O37" s="25"/>
      <c r="P37" s="25"/>
      <c r="Q37" s="43">
        <v>250958.4</v>
      </c>
      <c r="R37" s="43">
        <v>0</v>
      </c>
      <c r="S37" s="43">
        <f t="shared" si="3"/>
        <v>250958.4</v>
      </c>
      <c r="T37" s="43">
        <v>250958.4</v>
      </c>
      <c r="U37" s="43">
        <f t="shared" si="0"/>
        <v>0</v>
      </c>
      <c r="V37" s="25"/>
      <c r="W37" s="26"/>
      <c r="X37" s="26"/>
      <c r="Y37" s="26"/>
    </row>
    <row r="38" spans="1:25" ht="34.5" customHeight="1">
      <c r="A38" s="16"/>
      <c r="B38" s="17"/>
      <c r="C38" s="18"/>
      <c r="D38" s="18"/>
      <c r="E38" s="19"/>
      <c r="F38" s="21"/>
      <c r="G38" s="21"/>
      <c r="H38" s="108"/>
      <c r="I38" s="23" t="s">
        <v>358</v>
      </c>
      <c r="J38" s="20" t="s">
        <v>82</v>
      </c>
      <c r="K38" s="25">
        <v>3750</v>
      </c>
      <c r="L38" s="46">
        <v>0</v>
      </c>
      <c r="M38" s="25">
        <f>K38+L38</f>
        <v>3750</v>
      </c>
      <c r="N38" s="25">
        <v>3536</v>
      </c>
      <c r="O38" s="25">
        <f t="shared" si="2"/>
        <v>-214</v>
      </c>
      <c r="P38" s="25"/>
      <c r="Q38" s="43"/>
      <c r="R38" s="43"/>
      <c r="S38" s="43">
        <f t="shared" si="3"/>
        <v>0</v>
      </c>
      <c r="T38" s="43"/>
      <c r="U38" s="43">
        <f t="shared" si="0"/>
        <v>0</v>
      </c>
      <c r="V38" s="25"/>
      <c r="W38" s="28"/>
      <c r="X38" s="28"/>
      <c r="Y38" s="28"/>
    </row>
    <row r="39" spans="1:25" ht="26.25" customHeight="1">
      <c r="A39" s="16"/>
      <c r="B39" s="17"/>
      <c r="C39" s="18"/>
      <c r="D39" s="18"/>
      <c r="E39" s="19"/>
      <c r="F39" s="21"/>
      <c r="G39" s="21"/>
      <c r="H39" s="108"/>
      <c r="I39" s="38" t="s">
        <v>359</v>
      </c>
      <c r="J39" s="20" t="s">
        <v>82</v>
      </c>
      <c r="K39" s="25">
        <v>9440</v>
      </c>
      <c r="L39" s="46">
        <v>0</v>
      </c>
      <c r="M39" s="25">
        <f>K39+L39</f>
        <v>9440</v>
      </c>
      <c r="N39" s="25">
        <v>28386</v>
      </c>
      <c r="O39" s="25">
        <f t="shared" si="2"/>
        <v>18946</v>
      </c>
      <c r="P39" s="25"/>
      <c r="Q39" s="43"/>
      <c r="R39" s="43"/>
      <c r="S39" s="43">
        <f t="shared" si="3"/>
        <v>0</v>
      </c>
      <c r="T39" s="43"/>
      <c r="U39" s="43">
        <f t="shared" si="0"/>
        <v>0</v>
      </c>
      <c r="V39" s="25"/>
      <c r="W39" s="28"/>
      <c r="X39" s="28"/>
      <c r="Y39" s="28"/>
    </row>
    <row r="40" spans="1:25" ht="45" customHeight="1">
      <c r="A40" s="16"/>
      <c r="B40" s="17"/>
      <c r="C40" s="18"/>
      <c r="D40" s="18"/>
      <c r="E40" s="19"/>
      <c r="F40" s="21"/>
      <c r="G40" s="21"/>
      <c r="H40" s="108"/>
      <c r="I40" s="39" t="s">
        <v>360</v>
      </c>
      <c r="J40" s="20" t="s">
        <v>82</v>
      </c>
      <c r="K40" s="25">
        <v>1300</v>
      </c>
      <c r="L40" s="46">
        <v>0</v>
      </c>
      <c r="M40" s="25">
        <f>K40+L40</f>
        <v>1300</v>
      </c>
      <c r="N40" s="25">
        <v>2319</v>
      </c>
      <c r="O40" s="25">
        <f t="shared" si="2"/>
        <v>1019</v>
      </c>
      <c r="P40" s="25"/>
      <c r="Q40" s="43"/>
      <c r="R40" s="43"/>
      <c r="S40" s="43">
        <f t="shared" si="3"/>
        <v>0</v>
      </c>
      <c r="T40" s="43"/>
      <c r="U40" s="43">
        <f t="shared" si="0"/>
        <v>0</v>
      </c>
      <c r="V40" s="25"/>
      <c r="W40" s="28"/>
      <c r="X40" s="28"/>
      <c r="Y40" s="28"/>
    </row>
    <row r="41" spans="1:25" ht="27.75" customHeight="1">
      <c r="A41" s="16"/>
      <c r="B41" s="17"/>
      <c r="C41" s="18"/>
      <c r="D41" s="18"/>
      <c r="E41" s="19"/>
      <c r="F41" s="21"/>
      <c r="G41" s="21"/>
      <c r="H41" s="108"/>
      <c r="I41" s="39" t="s">
        <v>361</v>
      </c>
      <c r="J41" s="20" t="s">
        <v>82</v>
      </c>
      <c r="K41" s="25">
        <v>6</v>
      </c>
      <c r="L41" s="46">
        <v>0</v>
      </c>
      <c r="M41" s="25">
        <f>K41+L41</f>
        <v>6</v>
      </c>
      <c r="N41" s="25">
        <v>6</v>
      </c>
      <c r="O41" s="25">
        <f t="shared" si="2"/>
        <v>0</v>
      </c>
      <c r="P41" s="25"/>
      <c r="Q41" s="43"/>
      <c r="R41" s="43"/>
      <c r="S41" s="43">
        <f t="shared" si="3"/>
        <v>0</v>
      </c>
      <c r="T41" s="43"/>
      <c r="U41" s="43">
        <f t="shared" si="0"/>
        <v>0</v>
      </c>
      <c r="V41" s="25"/>
      <c r="W41" s="28"/>
      <c r="X41" s="28"/>
      <c r="Y41" s="28"/>
    </row>
    <row r="42" spans="1:25" ht="32.25" customHeight="1">
      <c r="A42" s="16"/>
      <c r="B42" s="17"/>
      <c r="C42" s="18">
        <v>1003</v>
      </c>
      <c r="D42" s="18" t="s">
        <v>95</v>
      </c>
      <c r="E42" s="19">
        <v>7</v>
      </c>
      <c r="F42" s="21"/>
      <c r="G42" s="21"/>
      <c r="H42" s="108" t="s">
        <v>175</v>
      </c>
      <c r="I42" s="23" t="s">
        <v>362</v>
      </c>
      <c r="J42" s="20"/>
      <c r="K42" s="25"/>
      <c r="L42" s="25"/>
      <c r="M42" s="25"/>
      <c r="N42" s="25"/>
      <c r="O42" s="25"/>
      <c r="P42" s="25"/>
      <c r="Q42" s="43">
        <v>1890364.5</v>
      </c>
      <c r="R42" s="43">
        <v>0</v>
      </c>
      <c r="S42" s="43">
        <f t="shared" si="3"/>
        <v>1890364.5</v>
      </c>
      <c r="T42" s="43">
        <v>1869364.78</v>
      </c>
      <c r="U42" s="43">
        <f t="shared" si="0"/>
        <v>-20999.719999999972</v>
      </c>
      <c r="V42" s="129" t="s">
        <v>335</v>
      </c>
      <c r="W42" s="26"/>
      <c r="X42" s="26"/>
      <c r="Y42" s="26"/>
    </row>
    <row r="43" spans="1:25" ht="47.25" customHeight="1">
      <c r="A43" s="16"/>
      <c r="B43" s="17"/>
      <c r="C43" s="18"/>
      <c r="D43" s="18"/>
      <c r="E43" s="19"/>
      <c r="F43" s="21"/>
      <c r="G43" s="21"/>
      <c r="H43" s="108"/>
      <c r="I43" s="23" t="s">
        <v>290</v>
      </c>
      <c r="J43" s="20" t="s">
        <v>82</v>
      </c>
      <c r="K43" s="25">
        <v>292950</v>
      </c>
      <c r="L43" s="46">
        <v>0</v>
      </c>
      <c r="M43" s="25">
        <f>K43+L43</f>
        <v>292950</v>
      </c>
      <c r="N43" s="25">
        <v>292950</v>
      </c>
      <c r="O43" s="25">
        <f t="shared" si="2"/>
        <v>0</v>
      </c>
      <c r="P43" s="25"/>
      <c r="Q43" s="43"/>
      <c r="R43" s="43"/>
      <c r="S43" s="43">
        <f t="shared" si="3"/>
        <v>0</v>
      </c>
      <c r="T43" s="43"/>
      <c r="U43" s="43">
        <f t="shared" si="0"/>
        <v>0</v>
      </c>
      <c r="V43" s="130"/>
      <c r="W43" s="28"/>
      <c r="X43" s="28"/>
      <c r="Y43" s="28"/>
    </row>
    <row r="44" spans="1:25" ht="36.75" customHeight="1">
      <c r="A44" s="16"/>
      <c r="B44" s="17"/>
      <c r="C44" s="18"/>
      <c r="D44" s="18"/>
      <c r="E44" s="19"/>
      <c r="F44" s="21"/>
      <c r="G44" s="21"/>
      <c r="H44" s="108"/>
      <c r="I44" s="23" t="s">
        <v>363</v>
      </c>
      <c r="J44" s="20" t="s">
        <v>82</v>
      </c>
      <c r="K44" s="25">
        <v>1158985</v>
      </c>
      <c r="L44" s="46">
        <v>0</v>
      </c>
      <c r="M44" s="25">
        <f>K44+L44</f>
        <v>1158985</v>
      </c>
      <c r="N44" s="25">
        <v>1158985</v>
      </c>
      <c r="O44" s="25">
        <f t="shared" si="2"/>
        <v>0</v>
      </c>
      <c r="P44" s="25"/>
      <c r="Q44" s="43"/>
      <c r="R44" s="43"/>
      <c r="S44" s="43">
        <f t="shared" si="3"/>
        <v>0</v>
      </c>
      <c r="T44" s="43"/>
      <c r="U44" s="43">
        <f t="shared" si="0"/>
        <v>0</v>
      </c>
      <c r="V44" s="25"/>
      <c r="W44" s="28"/>
      <c r="X44" s="28"/>
      <c r="Y44" s="28"/>
    </row>
    <row r="45" spans="1:25" ht="102.75" customHeight="1">
      <c r="A45" s="16"/>
      <c r="B45" s="17"/>
      <c r="C45" s="18">
        <v>1053</v>
      </c>
      <c r="D45" s="18" t="s">
        <v>95</v>
      </c>
      <c r="E45" s="19">
        <v>1</v>
      </c>
      <c r="F45" s="21"/>
      <c r="G45" s="21"/>
      <c r="H45" s="37" t="s">
        <v>153</v>
      </c>
      <c r="I45" s="23" t="s">
        <v>154</v>
      </c>
      <c r="J45" s="20"/>
      <c r="K45" s="25"/>
      <c r="L45" s="25"/>
      <c r="M45" s="25"/>
      <c r="N45" s="25"/>
      <c r="O45" s="25"/>
      <c r="P45" s="25"/>
      <c r="Q45" s="43">
        <v>2046224.2</v>
      </c>
      <c r="R45" s="43">
        <v>-741000</v>
      </c>
      <c r="S45" s="43">
        <f t="shared" si="3"/>
        <v>1305224.2</v>
      </c>
      <c r="T45" s="43">
        <v>1897531.06</v>
      </c>
      <c r="U45" s="43">
        <f t="shared" si="0"/>
        <v>592306.8600000001</v>
      </c>
      <c r="V45" s="40" t="s">
        <v>316</v>
      </c>
      <c r="W45" s="26" t="s">
        <v>174</v>
      </c>
      <c r="X45" s="26"/>
      <c r="Y45" s="26"/>
    </row>
    <row r="46" spans="1:25" ht="122.25" customHeight="1">
      <c r="A46" s="16"/>
      <c r="B46" s="17"/>
      <c r="C46" s="18">
        <v>1053</v>
      </c>
      <c r="D46" s="18" t="s">
        <v>95</v>
      </c>
      <c r="E46" s="19">
        <v>2</v>
      </c>
      <c r="F46" s="21"/>
      <c r="G46" s="21"/>
      <c r="H46" s="37" t="s">
        <v>314</v>
      </c>
      <c r="I46" s="23" t="s">
        <v>277</v>
      </c>
      <c r="J46" s="20"/>
      <c r="K46" s="25"/>
      <c r="L46" s="25"/>
      <c r="M46" s="25"/>
      <c r="N46" s="25"/>
      <c r="O46" s="25"/>
      <c r="P46" s="25"/>
      <c r="Q46" s="43">
        <v>1438176.2000000002</v>
      </c>
      <c r="R46" s="43">
        <v>849000</v>
      </c>
      <c r="S46" s="43">
        <f t="shared" si="3"/>
        <v>2287176.2000000002</v>
      </c>
      <c r="T46" s="43">
        <v>2388198.38</v>
      </c>
      <c r="U46" s="43">
        <f t="shared" si="0"/>
        <v>101022.1799999997</v>
      </c>
      <c r="V46" s="40" t="s">
        <v>316</v>
      </c>
      <c r="W46" s="26" t="s">
        <v>174</v>
      </c>
      <c r="X46" s="28"/>
      <c r="Y46" s="28"/>
    </row>
    <row r="47" spans="1:25" ht="102" customHeight="1">
      <c r="A47" s="16">
        <v>104002</v>
      </c>
      <c r="B47" s="18"/>
      <c r="C47" s="18">
        <v>1053</v>
      </c>
      <c r="D47" s="18" t="s">
        <v>95</v>
      </c>
      <c r="E47" s="19">
        <v>3</v>
      </c>
      <c r="F47" s="21"/>
      <c r="G47" s="21"/>
      <c r="H47" s="37" t="s">
        <v>164</v>
      </c>
      <c r="I47" s="37" t="s">
        <v>189</v>
      </c>
      <c r="J47" s="20"/>
      <c r="K47" s="25"/>
      <c r="L47" s="25"/>
      <c r="M47" s="25"/>
      <c r="N47" s="25"/>
      <c r="O47" s="25"/>
      <c r="P47" s="25"/>
      <c r="Q47" s="43">
        <v>126297.89999999998</v>
      </c>
      <c r="R47" s="43">
        <v>0</v>
      </c>
      <c r="S47" s="43">
        <f t="shared" si="3"/>
        <v>126297.89999999998</v>
      </c>
      <c r="T47" s="43">
        <v>119969.37</v>
      </c>
      <c r="U47" s="43">
        <f t="shared" si="0"/>
        <v>-6328.5299999999843</v>
      </c>
      <c r="V47" s="40" t="s">
        <v>278</v>
      </c>
      <c r="W47" s="26" t="s">
        <v>174</v>
      </c>
      <c r="X47" s="28"/>
      <c r="Y47" s="28"/>
    </row>
    <row r="48" spans="1:25" ht="252" customHeight="1">
      <c r="A48" s="16"/>
      <c r="B48" s="18"/>
      <c r="C48" s="18">
        <v>1053</v>
      </c>
      <c r="D48" s="18" t="s">
        <v>95</v>
      </c>
      <c r="E48" s="19">
        <v>4</v>
      </c>
      <c r="F48" s="21"/>
      <c r="G48" s="21"/>
      <c r="H48" s="37" t="s">
        <v>165</v>
      </c>
      <c r="I48" s="37" t="s">
        <v>190</v>
      </c>
      <c r="J48" s="20"/>
      <c r="K48" s="25"/>
      <c r="L48" s="25"/>
      <c r="M48" s="25"/>
      <c r="N48" s="25"/>
      <c r="O48" s="25"/>
      <c r="P48" s="25"/>
      <c r="Q48" s="43">
        <v>240628.2</v>
      </c>
      <c r="R48" s="43">
        <v>-13666</v>
      </c>
      <c r="S48" s="43">
        <f t="shared" si="3"/>
        <v>226962.2</v>
      </c>
      <c r="T48" s="43">
        <v>97798.55</v>
      </c>
      <c r="U48" s="43">
        <f t="shared" si="0"/>
        <v>-129163.65000000001</v>
      </c>
      <c r="V48" s="40" t="s">
        <v>339</v>
      </c>
      <c r="W48" s="26" t="s">
        <v>174</v>
      </c>
      <c r="X48" s="26"/>
      <c r="Y48" s="26"/>
    </row>
    <row r="49" spans="1:25" ht="183.75" customHeight="1">
      <c r="A49" s="16"/>
      <c r="B49" s="18"/>
      <c r="C49" s="18">
        <v>1053</v>
      </c>
      <c r="D49" s="18" t="s">
        <v>95</v>
      </c>
      <c r="E49" s="19">
        <v>5</v>
      </c>
      <c r="F49" s="21"/>
      <c r="G49" s="21"/>
      <c r="H49" s="37" t="s">
        <v>169</v>
      </c>
      <c r="I49" s="37" t="s">
        <v>159</v>
      </c>
      <c r="J49" s="20"/>
      <c r="K49" s="25"/>
      <c r="L49" s="25"/>
      <c r="M49" s="25"/>
      <c r="N49" s="25"/>
      <c r="O49" s="25"/>
      <c r="P49" s="25"/>
      <c r="Q49" s="43">
        <v>12337.8</v>
      </c>
      <c r="R49" s="43">
        <v>13666</v>
      </c>
      <c r="S49" s="43">
        <f t="shared" si="3"/>
        <v>26003.8</v>
      </c>
      <c r="T49" s="43">
        <v>30280.219999999998</v>
      </c>
      <c r="U49" s="43">
        <f t="shared" si="0"/>
        <v>4276.4199999999983</v>
      </c>
      <c r="V49" s="40" t="s">
        <v>279</v>
      </c>
      <c r="W49" s="26" t="s">
        <v>174</v>
      </c>
      <c r="X49" s="28"/>
      <c r="Y49" s="28"/>
    </row>
    <row r="50" spans="1:25" ht="17.25" customHeight="1">
      <c r="A50" s="16"/>
      <c r="B50" s="17"/>
      <c r="C50" s="18">
        <v>1081</v>
      </c>
      <c r="D50" s="18" t="s">
        <v>95</v>
      </c>
      <c r="E50" s="19">
        <v>3</v>
      </c>
      <c r="F50" s="21"/>
      <c r="G50" s="21"/>
      <c r="H50" s="108" t="s">
        <v>45</v>
      </c>
      <c r="I50" s="23" t="s">
        <v>364</v>
      </c>
      <c r="J50" s="20"/>
      <c r="K50" s="25"/>
      <c r="L50" s="25"/>
      <c r="M50" s="25"/>
      <c r="N50" s="25"/>
      <c r="O50" s="25"/>
      <c r="P50" s="25"/>
      <c r="Q50" s="43">
        <v>62835.7</v>
      </c>
      <c r="R50" s="43">
        <v>0</v>
      </c>
      <c r="S50" s="43">
        <f t="shared" si="3"/>
        <v>62835.7</v>
      </c>
      <c r="T50" s="43">
        <v>62835.7</v>
      </c>
      <c r="U50" s="43">
        <f t="shared" si="0"/>
        <v>0</v>
      </c>
      <c r="V50" s="41"/>
      <c r="W50" s="28"/>
      <c r="X50" s="28"/>
      <c r="Y50" s="28"/>
    </row>
    <row r="51" spans="1:25" ht="17.25" customHeight="1">
      <c r="A51" s="16"/>
      <c r="B51" s="17"/>
      <c r="C51" s="18"/>
      <c r="D51" s="18"/>
      <c r="E51" s="19"/>
      <c r="F51" s="21"/>
      <c r="G51" s="21"/>
      <c r="H51" s="108"/>
      <c r="I51" s="23" t="s">
        <v>365</v>
      </c>
      <c r="J51" s="20" t="s">
        <v>82</v>
      </c>
      <c r="K51" s="25">
        <v>5710</v>
      </c>
      <c r="L51" s="46">
        <v>0</v>
      </c>
      <c r="M51" s="25">
        <f>K51+L51</f>
        <v>5710</v>
      </c>
      <c r="N51" s="25">
        <f>M51-L51</f>
        <v>5710</v>
      </c>
      <c r="O51" s="25">
        <f t="shared" si="2"/>
        <v>0</v>
      </c>
      <c r="P51" s="25"/>
      <c r="Q51" s="43"/>
      <c r="R51" s="43"/>
      <c r="S51" s="43">
        <f t="shared" si="3"/>
        <v>0</v>
      </c>
      <c r="T51" s="43"/>
      <c r="U51" s="43">
        <f t="shared" si="0"/>
        <v>0</v>
      </c>
      <c r="V51" s="25"/>
      <c r="W51" s="28"/>
      <c r="X51" s="28"/>
      <c r="Y51" s="28"/>
    </row>
    <row r="52" spans="1:25" ht="17.25" customHeight="1">
      <c r="A52" s="16"/>
      <c r="B52" s="17"/>
      <c r="C52" s="18"/>
      <c r="D52" s="18"/>
      <c r="E52" s="19"/>
      <c r="F52" s="21"/>
      <c r="G52" s="21"/>
      <c r="H52" s="108"/>
      <c r="I52" s="23" t="s">
        <v>366</v>
      </c>
      <c r="J52" s="20" t="s">
        <v>82</v>
      </c>
      <c r="K52" s="25">
        <v>539391</v>
      </c>
      <c r="L52" s="46">
        <v>0</v>
      </c>
      <c r="M52" s="25">
        <f>K52+L52</f>
        <v>539391</v>
      </c>
      <c r="N52" s="25">
        <f>M52-L52</f>
        <v>539391</v>
      </c>
      <c r="O52" s="25">
        <f t="shared" si="2"/>
        <v>0</v>
      </c>
      <c r="P52" s="25"/>
      <c r="Q52" s="43"/>
      <c r="R52" s="43"/>
      <c r="S52" s="43">
        <f t="shared" si="3"/>
        <v>0</v>
      </c>
      <c r="T52" s="43"/>
      <c r="U52" s="43">
        <f t="shared" si="0"/>
        <v>0</v>
      </c>
      <c r="V52" s="25"/>
      <c r="W52" s="28"/>
      <c r="X52" s="28"/>
      <c r="Y52" s="28"/>
    </row>
    <row r="53" spans="1:25" ht="17.25" customHeight="1">
      <c r="A53" s="16"/>
      <c r="B53" s="17"/>
      <c r="C53" s="18"/>
      <c r="D53" s="18"/>
      <c r="E53" s="19"/>
      <c r="F53" s="21"/>
      <c r="G53" s="21"/>
      <c r="H53" s="108"/>
      <c r="I53" s="23" t="s">
        <v>367</v>
      </c>
      <c r="J53" s="20" t="s">
        <v>82</v>
      </c>
      <c r="K53" s="25">
        <v>85650</v>
      </c>
      <c r="L53" s="46">
        <v>0</v>
      </c>
      <c r="M53" s="25">
        <f>K53+L53</f>
        <v>85650</v>
      </c>
      <c r="N53" s="25">
        <f>M53-L53</f>
        <v>85650</v>
      </c>
      <c r="O53" s="25">
        <f t="shared" si="2"/>
        <v>0</v>
      </c>
      <c r="P53" s="25"/>
      <c r="Q53" s="43"/>
      <c r="R53" s="43"/>
      <c r="S53" s="43">
        <f t="shared" si="3"/>
        <v>0</v>
      </c>
      <c r="T53" s="43"/>
      <c r="U53" s="43">
        <f t="shared" si="0"/>
        <v>0</v>
      </c>
      <c r="V53" s="25"/>
      <c r="W53" s="28"/>
      <c r="X53" s="28"/>
      <c r="Y53" s="28"/>
    </row>
    <row r="54" spans="1:25" ht="108" customHeight="1">
      <c r="A54" s="16"/>
      <c r="B54" s="17"/>
      <c r="C54" s="18">
        <v>1099</v>
      </c>
      <c r="D54" s="18" t="s">
        <v>95</v>
      </c>
      <c r="E54" s="19">
        <v>1</v>
      </c>
      <c r="F54" s="21"/>
      <c r="G54" s="21"/>
      <c r="H54" s="108" t="s">
        <v>46</v>
      </c>
      <c r="I54" s="31" t="s">
        <v>368</v>
      </c>
      <c r="J54" s="20"/>
      <c r="K54" s="42"/>
      <c r="L54" s="43"/>
      <c r="M54" s="25"/>
      <c r="N54" s="43"/>
      <c r="O54" s="25"/>
      <c r="P54" s="43"/>
      <c r="Q54" s="43">
        <v>10921339.199999999</v>
      </c>
      <c r="R54" s="43">
        <v>-460000</v>
      </c>
      <c r="S54" s="43">
        <f t="shared" si="3"/>
        <v>10461339.199999999</v>
      </c>
      <c r="T54" s="43">
        <v>10429228.804</v>
      </c>
      <c r="U54" s="43">
        <f t="shared" si="0"/>
        <v>-32110.395999999717</v>
      </c>
      <c r="V54" s="41" t="s">
        <v>324</v>
      </c>
      <c r="W54" s="26" t="s">
        <v>174</v>
      </c>
      <c r="X54" s="26"/>
      <c r="Y54" s="26"/>
    </row>
    <row r="55" spans="1:25" ht="27.75" customHeight="1">
      <c r="A55" s="16"/>
      <c r="B55" s="17"/>
      <c r="C55" s="18"/>
      <c r="D55" s="18"/>
      <c r="E55" s="19"/>
      <c r="F55" s="21"/>
      <c r="G55" s="21"/>
      <c r="H55" s="108"/>
      <c r="I55" s="23" t="s">
        <v>369</v>
      </c>
      <c r="J55" s="20"/>
      <c r="K55" s="44"/>
      <c r="L55" s="25"/>
      <c r="M55" s="25"/>
      <c r="N55" s="25"/>
      <c r="O55" s="25"/>
      <c r="P55" s="25"/>
      <c r="Q55" s="43"/>
      <c r="R55" s="43"/>
      <c r="S55" s="43">
        <f t="shared" si="3"/>
        <v>0</v>
      </c>
      <c r="T55" s="43"/>
      <c r="U55" s="43">
        <f t="shared" si="0"/>
        <v>0</v>
      </c>
      <c r="V55" s="41"/>
      <c r="W55" s="28"/>
      <c r="X55" s="28"/>
      <c r="Y55" s="28"/>
    </row>
    <row r="56" spans="1:25" ht="30" customHeight="1">
      <c r="A56" s="16"/>
      <c r="B56" s="17"/>
      <c r="C56" s="18"/>
      <c r="D56" s="18"/>
      <c r="E56" s="19"/>
      <c r="F56" s="21"/>
      <c r="G56" s="21"/>
      <c r="H56" s="108"/>
      <c r="I56" s="23" t="s">
        <v>370</v>
      </c>
      <c r="J56" s="20" t="s">
        <v>82</v>
      </c>
      <c r="K56" s="44">
        <v>2267300</v>
      </c>
      <c r="L56" s="25">
        <v>0</v>
      </c>
      <c r="M56" s="25">
        <f t="shared" ref="M56:M102" si="5">K56+L56</f>
        <v>2267300</v>
      </c>
      <c r="N56" s="25">
        <v>2267300</v>
      </c>
      <c r="O56" s="25">
        <f t="shared" si="2"/>
        <v>0</v>
      </c>
      <c r="P56" s="25"/>
      <c r="Q56" s="43"/>
      <c r="R56" s="43"/>
      <c r="S56" s="43">
        <f t="shared" si="3"/>
        <v>0</v>
      </c>
      <c r="T56" s="43"/>
      <c r="U56" s="43">
        <f t="shared" si="0"/>
        <v>0</v>
      </c>
      <c r="V56" s="41"/>
      <c r="W56" s="28"/>
      <c r="X56" s="28"/>
      <c r="Y56" s="28"/>
    </row>
    <row r="57" spans="1:25" ht="42.75" customHeight="1">
      <c r="A57" s="16"/>
      <c r="B57" s="17"/>
      <c r="C57" s="18"/>
      <c r="D57" s="18"/>
      <c r="E57" s="19"/>
      <c r="F57" s="21"/>
      <c r="G57" s="21"/>
      <c r="H57" s="108"/>
      <c r="I57" s="23" t="s">
        <v>371</v>
      </c>
      <c r="J57" s="20" t="s">
        <v>82</v>
      </c>
      <c r="K57" s="44">
        <v>611700</v>
      </c>
      <c r="L57" s="25">
        <v>0</v>
      </c>
      <c r="M57" s="25">
        <f t="shared" si="5"/>
        <v>611700</v>
      </c>
      <c r="N57" s="25">
        <v>611700</v>
      </c>
      <c r="O57" s="25">
        <f t="shared" si="2"/>
        <v>0</v>
      </c>
      <c r="P57" s="25"/>
      <c r="Q57" s="43"/>
      <c r="R57" s="43"/>
      <c r="S57" s="43">
        <f t="shared" si="3"/>
        <v>0</v>
      </c>
      <c r="T57" s="43"/>
      <c r="U57" s="43">
        <f t="shared" si="0"/>
        <v>0</v>
      </c>
      <c r="V57" s="41"/>
      <c r="W57" s="28"/>
      <c r="X57" s="28"/>
      <c r="Y57" s="28"/>
    </row>
    <row r="58" spans="1:25" ht="30.75" customHeight="1">
      <c r="A58" s="16"/>
      <c r="B58" s="17"/>
      <c r="C58" s="18"/>
      <c r="D58" s="18"/>
      <c r="E58" s="19"/>
      <c r="F58" s="21"/>
      <c r="G58" s="21"/>
      <c r="H58" s="108"/>
      <c r="I58" s="23" t="s">
        <v>372</v>
      </c>
      <c r="J58" s="20" t="s">
        <v>82</v>
      </c>
      <c r="K58" s="44">
        <v>56000</v>
      </c>
      <c r="L58" s="25">
        <v>0</v>
      </c>
      <c r="M58" s="25">
        <f t="shared" si="5"/>
        <v>56000</v>
      </c>
      <c r="N58" s="25">
        <v>56000</v>
      </c>
      <c r="O58" s="25">
        <f t="shared" si="2"/>
        <v>0</v>
      </c>
      <c r="P58" s="25"/>
      <c r="Q58" s="43"/>
      <c r="R58" s="43"/>
      <c r="S58" s="43">
        <f t="shared" si="3"/>
        <v>0</v>
      </c>
      <c r="T58" s="43"/>
      <c r="U58" s="43">
        <f t="shared" si="0"/>
        <v>0</v>
      </c>
      <c r="V58" s="41"/>
      <c r="W58" s="28"/>
      <c r="X58" s="28"/>
      <c r="Y58" s="28"/>
    </row>
    <row r="59" spans="1:25" ht="19.5" customHeight="1">
      <c r="A59" s="16"/>
      <c r="B59" s="17"/>
      <c r="C59" s="18"/>
      <c r="D59" s="18"/>
      <c r="E59" s="19"/>
      <c r="F59" s="21"/>
      <c r="G59" s="21"/>
      <c r="H59" s="108"/>
      <c r="I59" s="23" t="s">
        <v>291</v>
      </c>
      <c r="J59" s="20" t="s">
        <v>82</v>
      </c>
      <c r="K59" s="44">
        <v>351356</v>
      </c>
      <c r="L59" s="25">
        <v>0</v>
      </c>
      <c r="M59" s="25">
        <f t="shared" si="5"/>
        <v>351356</v>
      </c>
      <c r="N59" s="25">
        <v>351356</v>
      </c>
      <c r="O59" s="25">
        <f t="shared" si="2"/>
        <v>0</v>
      </c>
      <c r="P59" s="25"/>
      <c r="Q59" s="43"/>
      <c r="R59" s="43"/>
      <c r="S59" s="43">
        <f t="shared" si="3"/>
        <v>0</v>
      </c>
      <c r="T59" s="43"/>
      <c r="U59" s="43">
        <f t="shared" si="0"/>
        <v>0</v>
      </c>
      <c r="V59" s="25"/>
      <c r="W59" s="28"/>
      <c r="X59" s="28"/>
      <c r="Y59" s="28"/>
    </row>
    <row r="60" spans="1:25" ht="29.25" customHeight="1">
      <c r="A60" s="16"/>
      <c r="B60" s="17"/>
      <c r="C60" s="18"/>
      <c r="D60" s="18"/>
      <c r="E60" s="19"/>
      <c r="F60" s="21"/>
      <c r="G60" s="21"/>
      <c r="H60" s="108"/>
      <c r="I60" s="23" t="s">
        <v>373</v>
      </c>
      <c r="J60" s="20" t="s">
        <v>82</v>
      </c>
      <c r="K60" s="44">
        <v>447528</v>
      </c>
      <c r="L60" s="25">
        <v>0</v>
      </c>
      <c r="M60" s="25">
        <f t="shared" si="5"/>
        <v>447528</v>
      </c>
      <c r="N60" s="25">
        <v>447528</v>
      </c>
      <c r="O60" s="25">
        <f t="shared" si="2"/>
        <v>0</v>
      </c>
      <c r="P60" s="25"/>
      <c r="Q60" s="43"/>
      <c r="R60" s="43"/>
      <c r="S60" s="43">
        <f t="shared" si="3"/>
        <v>0</v>
      </c>
      <c r="T60" s="43"/>
      <c r="U60" s="43">
        <f t="shared" si="0"/>
        <v>0</v>
      </c>
      <c r="V60" s="25"/>
      <c r="W60" s="28"/>
      <c r="X60" s="28"/>
      <c r="Y60" s="28"/>
    </row>
    <row r="61" spans="1:25" ht="33" customHeight="1">
      <c r="A61" s="16"/>
      <c r="B61" s="17"/>
      <c r="C61" s="18"/>
      <c r="D61" s="18"/>
      <c r="E61" s="19"/>
      <c r="F61" s="21"/>
      <c r="G61" s="21"/>
      <c r="H61" s="108"/>
      <c r="I61" s="23" t="s">
        <v>374</v>
      </c>
      <c r="J61" s="20" t="s">
        <v>82</v>
      </c>
      <c r="K61" s="45">
        <v>3.6</v>
      </c>
      <c r="L61" s="25">
        <v>0</v>
      </c>
      <c r="M61" s="25">
        <f t="shared" si="5"/>
        <v>3.6</v>
      </c>
      <c r="N61" s="25"/>
      <c r="O61" s="25">
        <f t="shared" si="2"/>
        <v>-3.6</v>
      </c>
      <c r="P61" s="25"/>
      <c r="Q61" s="43"/>
      <c r="R61" s="43"/>
      <c r="S61" s="43">
        <f t="shared" si="3"/>
        <v>0</v>
      </c>
      <c r="T61" s="43"/>
      <c r="U61" s="43">
        <f t="shared" si="0"/>
        <v>0</v>
      </c>
      <c r="V61" s="25"/>
      <c r="W61" s="28"/>
      <c r="X61" s="28"/>
      <c r="Y61" s="28"/>
    </row>
    <row r="62" spans="1:25" ht="23.45" customHeight="1">
      <c r="A62" s="16"/>
      <c r="B62" s="17"/>
      <c r="C62" s="18"/>
      <c r="D62" s="18"/>
      <c r="E62" s="19"/>
      <c r="F62" s="21"/>
      <c r="G62" s="21"/>
      <c r="H62" s="108"/>
      <c r="I62" s="23" t="s">
        <v>375</v>
      </c>
      <c r="J62" s="20" t="s">
        <v>82</v>
      </c>
      <c r="K62" s="44">
        <v>1433</v>
      </c>
      <c r="L62" s="25">
        <v>0</v>
      </c>
      <c r="M62" s="25">
        <f t="shared" si="5"/>
        <v>1433</v>
      </c>
      <c r="N62" s="25"/>
      <c r="O62" s="25">
        <f t="shared" si="2"/>
        <v>-1433</v>
      </c>
      <c r="P62" s="25"/>
      <c r="Q62" s="43"/>
      <c r="R62" s="43"/>
      <c r="S62" s="43">
        <f t="shared" si="3"/>
        <v>0</v>
      </c>
      <c r="T62" s="43"/>
      <c r="U62" s="43">
        <f t="shared" si="0"/>
        <v>0</v>
      </c>
      <c r="V62" s="25"/>
      <c r="W62" s="28"/>
      <c r="X62" s="28"/>
      <c r="Y62" s="28"/>
    </row>
    <row r="63" spans="1:25" ht="34.5" customHeight="1">
      <c r="A63" s="16"/>
      <c r="B63" s="17"/>
      <c r="C63" s="18"/>
      <c r="D63" s="18"/>
      <c r="E63" s="19"/>
      <c r="F63" s="21"/>
      <c r="G63" s="21"/>
      <c r="H63" s="108"/>
      <c r="I63" s="35" t="s">
        <v>376</v>
      </c>
      <c r="J63" s="20" t="s">
        <v>84</v>
      </c>
      <c r="K63" s="44">
        <v>94</v>
      </c>
      <c r="L63" s="25">
        <v>0</v>
      </c>
      <c r="M63" s="25">
        <f t="shared" si="5"/>
        <v>94</v>
      </c>
      <c r="N63" s="25"/>
      <c r="O63" s="25">
        <f t="shared" ref="O63:O105" si="6">N63-M63</f>
        <v>-94</v>
      </c>
      <c r="P63" s="25"/>
      <c r="Q63" s="43"/>
      <c r="R63" s="43"/>
      <c r="S63" s="43">
        <f t="shared" si="3"/>
        <v>0</v>
      </c>
      <c r="T63" s="43"/>
      <c r="U63" s="43">
        <f t="shared" si="0"/>
        <v>0</v>
      </c>
      <c r="V63" s="25"/>
      <c r="W63" s="28"/>
      <c r="X63" s="28"/>
      <c r="Y63" s="28"/>
    </row>
    <row r="64" spans="1:25" ht="38.25" customHeight="1">
      <c r="A64" s="16"/>
      <c r="B64" s="17"/>
      <c r="C64" s="18"/>
      <c r="D64" s="18"/>
      <c r="E64" s="19"/>
      <c r="F64" s="21"/>
      <c r="G64" s="21"/>
      <c r="H64" s="108"/>
      <c r="I64" s="35" t="s">
        <v>377</v>
      </c>
      <c r="J64" s="20" t="s">
        <v>84</v>
      </c>
      <c r="K64" s="44">
        <v>63</v>
      </c>
      <c r="L64" s="25">
        <v>0</v>
      </c>
      <c r="M64" s="25">
        <f t="shared" si="5"/>
        <v>63</v>
      </c>
      <c r="N64" s="25"/>
      <c r="O64" s="25">
        <f t="shared" si="6"/>
        <v>-63</v>
      </c>
      <c r="P64" s="25"/>
      <c r="Q64" s="43"/>
      <c r="R64" s="43"/>
      <c r="S64" s="43">
        <f t="shared" si="3"/>
        <v>0</v>
      </c>
      <c r="T64" s="43"/>
      <c r="U64" s="43">
        <f t="shared" si="0"/>
        <v>0</v>
      </c>
      <c r="V64" s="25"/>
      <c r="W64" s="28"/>
      <c r="X64" s="28"/>
      <c r="Y64" s="28"/>
    </row>
    <row r="65" spans="1:25" ht="26.25" customHeight="1">
      <c r="A65" s="16"/>
      <c r="B65" s="17"/>
      <c r="C65" s="18"/>
      <c r="D65" s="18"/>
      <c r="E65" s="19"/>
      <c r="F65" s="21"/>
      <c r="G65" s="21"/>
      <c r="H65" s="108"/>
      <c r="I65" s="35" t="s">
        <v>378</v>
      </c>
      <c r="J65" s="20" t="s">
        <v>84</v>
      </c>
      <c r="K65" s="44">
        <v>90</v>
      </c>
      <c r="L65" s="25">
        <v>0</v>
      </c>
      <c r="M65" s="25">
        <f t="shared" si="5"/>
        <v>90</v>
      </c>
      <c r="N65" s="25"/>
      <c r="O65" s="25">
        <f t="shared" si="6"/>
        <v>-90</v>
      </c>
      <c r="P65" s="25"/>
      <c r="Q65" s="43"/>
      <c r="R65" s="43"/>
      <c r="S65" s="43">
        <f t="shared" si="3"/>
        <v>0</v>
      </c>
      <c r="T65" s="43"/>
      <c r="U65" s="43">
        <f t="shared" si="0"/>
        <v>0</v>
      </c>
      <c r="V65" s="25"/>
      <c r="W65" s="28"/>
      <c r="X65" s="28"/>
      <c r="Y65" s="28"/>
    </row>
    <row r="66" spans="1:25" ht="37.9" customHeight="1">
      <c r="A66" s="16"/>
      <c r="B66" s="17"/>
      <c r="C66" s="18"/>
      <c r="D66" s="18"/>
      <c r="E66" s="19"/>
      <c r="F66" s="21"/>
      <c r="G66" s="21"/>
      <c r="H66" s="108"/>
      <c r="I66" s="35" t="s">
        <v>379</v>
      </c>
      <c r="J66" s="20" t="s">
        <v>84</v>
      </c>
      <c r="K66" s="45">
        <v>1.2</v>
      </c>
      <c r="L66" s="25">
        <v>0</v>
      </c>
      <c r="M66" s="25">
        <f t="shared" si="5"/>
        <v>1.2</v>
      </c>
      <c r="N66" s="25"/>
      <c r="O66" s="25">
        <f t="shared" si="6"/>
        <v>-1.2</v>
      </c>
      <c r="P66" s="25"/>
      <c r="Q66" s="43"/>
      <c r="R66" s="43"/>
      <c r="S66" s="43">
        <f t="shared" si="3"/>
        <v>0</v>
      </c>
      <c r="T66" s="43"/>
      <c r="U66" s="43">
        <f t="shared" si="0"/>
        <v>0</v>
      </c>
      <c r="V66" s="25"/>
      <c r="W66" s="28"/>
      <c r="X66" s="28"/>
      <c r="Y66" s="28"/>
    </row>
    <row r="67" spans="1:25" ht="24.75" customHeight="1">
      <c r="A67" s="16"/>
      <c r="B67" s="17"/>
      <c r="C67" s="18"/>
      <c r="D67" s="18"/>
      <c r="E67" s="19"/>
      <c r="F67" s="21"/>
      <c r="G67" s="21"/>
      <c r="H67" s="108"/>
      <c r="I67" s="35" t="s">
        <v>380</v>
      </c>
      <c r="J67" s="20" t="s">
        <v>84</v>
      </c>
      <c r="K67" s="44">
        <v>1</v>
      </c>
      <c r="L67" s="25">
        <v>0</v>
      </c>
      <c r="M67" s="25">
        <f t="shared" si="5"/>
        <v>1</v>
      </c>
      <c r="N67" s="25"/>
      <c r="O67" s="25">
        <f t="shared" si="6"/>
        <v>-1</v>
      </c>
      <c r="P67" s="25"/>
      <c r="Q67" s="43"/>
      <c r="R67" s="43"/>
      <c r="S67" s="43">
        <f t="shared" si="3"/>
        <v>0</v>
      </c>
      <c r="T67" s="43"/>
      <c r="U67" s="43">
        <f t="shared" si="0"/>
        <v>0</v>
      </c>
      <c r="V67" s="25"/>
      <c r="W67" s="28"/>
      <c r="X67" s="28"/>
      <c r="Y67" s="28"/>
    </row>
    <row r="68" spans="1:25" ht="51" customHeight="1">
      <c r="A68" s="16"/>
      <c r="B68" s="17"/>
      <c r="C68" s="18">
        <v>1099</v>
      </c>
      <c r="D68" s="18" t="s">
        <v>95</v>
      </c>
      <c r="E68" s="19">
        <v>2</v>
      </c>
      <c r="F68" s="21"/>
      <c r="G68" s="21"/>
      <c r="H68" s="108" t="s">
        <v>47</v>
      </c>
      <c r="I68" s="23" t="s">
        <v>381</v>
      </c>
      <c r="J68" s="20"/>
      <c r="K68" s="44"/>
      <c r="L68" s="25"/>
      <c r="M68" s="25"/>
      <c r="N68" s="25"/>
      <c r="O68" s="25"/>
      <c r="P68" s="25"/>
      <c r="Q68" s="43">
        <v>4000883.6</v>
      </c>
      <c r="R68" s="43">
        <v>-83000</v>
      </c>
      <c r="S68" s="43">
        <f t="shared" si="3"/>
        <v>3917883.6</v>
      </c>
      <c r="T68" s="43">
        <v>3883208.61</v>
      </c>
      <c r="U68" s="43">
        <f t="shared" ref="U68:U131" si="7">+T68-S68</f>
        <v>-34674.990000000224</v>
      </c>
      <c r="V68" s="114" t="s">
        <v>325</v>
      </c>
      <c r="W68" s="26" t="s">
        <v>174</v>
      </c>
      <c r="X68" s="26"/>
      <c r="Y68" s="26"/>
    </row>
    <row r="69" spans="1:25" ht="39.6" customHeight="1">
      <c r="A69" s="16"/>
      <c r="B69" s="17"/>
      <c r="C69" s="18"/>
      <c r="D69" s="18"/>
      <c r="E69" s="19"/>
      <c r="F69" s="21"/>
      <c r="G69" s="21"/>
      <c r="H69" s="108"/>
      <c r="I69" s="23" t="s">
        <v>382</v>
      </c>
      <c r="J69" s="20"/>
      <c r="K69" s="44"/>
      <c r="L69" s="25"/>
      <c r="M69" s="25"/>
      <c r="N69" s="25"/>
      <c r="O69" s="25"/>
      <c r="P69" s="25"/>
      <c r="Q69" s="43"/>
      <c r="R69" s="43"/>
      <c r="S69" s="43">
        <f t="shared" ref="S69:S132" si="8">Q69+R69</f>
        <v>0</v>
      </c>
      <c r="T69" s="43"/>
      <c r="U69" s="43">
        <f t="shared" si="7"/>
        <v>0</v>
      </c>
      <c r="V69" s="115"/>
      <c r="W69" s="28"/>
      <c r="X69" s="28"/>
      <c r="Y69" s="28"/>
    </row>
    <row r="70" spans="1:25" ht="32.25" customHeight="1">
      <c r="A70" s="16"/>
      <c r="B70" s="17"/>
      <c r="C70" s="18"/>
      <c r="D70" s="18"/>
      <c r="E70" s="19"/>
      <c r="F70" s="21"/>
      <c r="G70" s="21"/>
      <c r="H70" s="108"/>
      <c r="I70" s="23" t="s">
        <v>383</v>
      </c>
      <c r="J70" s="20" t="s">
        <v>82</v>
      </c>
      <c r="K70" s="42">
        <v>2935000</v>
      </c>
      <c r="L70" s="46">
        <v>0</v>
      </c>
      <c r="M70" s="25">
        <f t="shared" si="5"/>
        <v>2935000</v>
      </c>
      <c r="N70" s="42">
        <v>2935000</v>
      </c>
      <c r="O70" s="25">
        <f t="shared" si="6"/>
        <v>0</v>
      </c>
      <c r="P70" s="25"/>
      <c r="Q70" s="43"/>
      <c r="R70" s="43"/>
      <c r="S70" s="43">
        <f t="shared" si="8"/>
        <v>0</v>
      </c>
      <c r="T70" s="43"/>
      <c r="U70" s="43">
        <f t="shared" si="7"/>
        <v>0</v>
      </c>
      <c r="V70" s="115"/>
      <c r="W70" s="28"/>
      <c r="X70" s="28"/>
      <c r="Y70" s="28"/>
    </row>
    <row r="71" spans="1:25" ht="26.25" customHeight="1">
      <c r="A71" s="16"/>
      <c r="B71" s="17"/>
      <c r="C71" s="18"/>
      <c r="D71" s="18"/>
      <c r="E71" s="19"/>
      <c r="F71" s="21"/>
      <c r="G71" s="21"/>
      <c r="H71" s="108"/>
      <c r="I71" s="23" t="s">
        <v>384</v>
      </c>
      <c r="J71" s="20" t="s">
        <v>82</v>
      </c>
      <c r="K71" s="42">
        <v>2267300</v>
      </c>
      <c r="L71" s="46">
        <v>0</v>
      </c>
      <c r="M71" s="25">
        <f t="shared" si="5"/>
        <v>2267300</v>
      </c>
      <c r="N71" s="42">
        <v>2267300</v>
      </c>
      <c r="O71" s="25">
        <f t="shared" si="6"/>
        <v>0</v>
      </c>
      <c r="P71" s="25"/>
      <c r="Q71" s="43"/>
      <c r="R71" s="43"/>
      <c r="S71" s="43">
        <f t="shared" si="8"/>
        <v>0</v>
      </c>
      <c r="T71" s="43"/>
      <c r="U71" s="43">
        <f t="shared" si="7"/>
        <v>0</v>
      </c>
      <c r="V71" s="48"/>
      <c r="W71" s="28"/>
      <c r="X71" s="28"/>
      <c r="Y71" s="28"/>
    </row>
    <row r="72" spans="1:25" ht="26.25" customHeight="1">
      <c r="A72" s="16"/>
      <c r="B72" s="17"/>
      <c r="C72" s="18"/>
      <c r="D72" s="18"/>
      <c r="E72" s="19"/>
      <c r="F72" s="21"/>
      <c r="G72" s="21"/>
      <c r="H72" s="108"/>
      <c r="I72" s="23" t="s">
        <v>385</v>
      </c>
      <c r="J72" s="20" t="s">
        <v>82</v>
      </c>
      <c r="K72" s="42">
        <v>667700</v>
      </c>
      <c r="L72" s="46">
        <v>0</v>
      </c>
      <c r="M72" s="25">
        <f t="shared" si="5"/>
        <v>667700</v>
      </c>
      <c r="N72" s="42">
        <v>667700</v>
      </c>
      <c r="O72" s="25">
        <f t="shared" si="6"/>
        <v>0</v>
      </c>
      <c r="P72" s="25"/>
      <c r="Q72" s="43"/>
      <c r="R72" s="43"/>
      <c r="S72" s="43">
        <f t="shared" si="8"/>
        <v>0</v>
      </c>
      <c r="T72" s="43"/>
      <c r="U72" s="43">
        <f t="shared" si="7"/>
        <v>0</v>
      </c>
      <c r="V72" s="48"/>
      <c r="W72" s="28"/>
      <c r="X72" s="28"/>
      <c r="Y72" s="28"/>
    </row>
    <row r="73" spans="1:25" ht="65.25" customHeight="1">
      <c r="A73" s="16"/>
      <c r="B73" s="17"/>
      <c r="C73" s="18">
        <v>1099</v>
      </c>
      <c r="D73" s="18" t="s">
        <v>95</v>
      </c>
      <c r="E73" s="19">
        <v>3</v>
      </c>
      <c r="F73" s="21"/>
      <c r="G73" s="21"/>
      <c r="H73" s="108" t="s">
        <v>48</v>
      </c>
      <c r="I73" s="23" t="s">
        <v>386</v>
      </c>
      <c r="J73" s="20"/>
      <c r="K73" s="44"/>
      <c r="L73" s="25"/>
      <c r="M73" s="25"/>
      <c r="N73" s="43"/>
      <c r="O73" s="25"/>
      <c r="P73" s="25"/>
      <c r="Q73" s="43">
        <v>1519789.2</v>
      </c>
      <c r="R73" s="43">
        <v>-8000</v>
      </c>
      <c r="S73" s="43">
        <f t="shared" si="8"/>
        <v>1511789.2</v>
      </c>
      <c r="T73" s="43">
        <v>1471314.5</v>
      </c>
      <c r="U73" s="43">
        <f t="shared" si="7"/>
        <v>-40474.699999999953</v>
      </c>
      <c r="V73" s="41" t="s">
        <v>326</v>
      </c>
      <c r="W73" s="26" t="s">
        <v>174</v>
      </c>
      <c r="X73" s="26"/>
      <c r="Y73" s="26"/>
    </row>
    <row r="74" spans="1:25" ht="36.75" customHeight="1">
      <c r="A74" s="16"/>
      <c r="B74" s="17"/>
      <c r="C74" s="18"/>
      <c r="D74" s="18"/>
      <c r="E74" s="19"/>
      <c r="F74" s="21"/>
      <c r="G74" s="21"/>
      <c r="H74" s="108"/>
      <c r="I74" s="23" t="s">
        <v>387</v>
      </c>
      <c r="J74" s="20" t="s">
        <v>82</v>
      </c>
      <c r="K74" s="42">
        <v>1240061</v>
      </c>
      <c r="L74" s="46">
        <v>0</v>
      </c>
      <c r="M74" s="44">
        <f t="shared" si="5"/>
        <v>1240061</v>
      </c>
      <c r="N74" s="42">
        <v>1240061</v>
      </c>
      <c r="O74" s="25">
        <f t="shared" si="6"/>
        <v>0</v>
      </c>
      <c r="P74" s="25"/>
      <c r="Q74" s="43"/>
      <c r="R74" s="43"/>
      <c r="S74" s="43">
        <f t="shared" si="8"/>
        <v>0</v>
      </c>
      <c r="T74" s="43"/>
      <c r="U74" s="43">
        <f t="shared" si="7"/>
        <v>0</v>
      </c>
      <c r="V74" s="41"/>
      <c r="W74" s="28"/>
      <c r="X74" s="28"/>
      <c r="Y74" s="28"/>
    </row>
    <row r="75" spans="1:25" ht="57.75" customHeight="1">
      <c r="A75" s="16"/>
      <c r="B75" s="17"/>
      <c r="C75" s="18">
        <v>1099</v>
      </c>
      <c r="D75" s="18" t="s">
        <v>95</v>
      </c>
      <c r="E75" s="19">
        <v>4</v>
      </c>
      <c r="F75" s="21"/>
      <c r="G75" s="21"/>
      <c r="H75" s="108" t="s">
        <v>49</v>
      </c>
      <c r="I75" s="23" t="s">
        <v>388</v>
      </c>
      <c r="J75" s="20"/>
      <c r="K75" s="44"/>
      <c r="L75" s="25"/>
      <c r="M75" s="25"/>
      <c r="N75" s="25"/>
      <c r="O75" s="25"/>
      <c r="P75" s="25"/>
      <c r="Q75" s="43">
        <v>142000</v>
      </c>
      <c r="R75" s="43">
        <v>0</v>
      </c>
      <c r="S75" s="43">
        <f t="shared" si="8"/>
        <v>142000</v>
      </c>
      <c r="T75" s="43">
        <v>141892</v>
      </c>
      <c r="U75" s="43">
        <f t="shared" si="7"/>
        <v>-108</v>
      </c>
      <c r="V75" s="25" t="s">
        <v>327</v>
      </c>
      <c r="W75" s="26" t="s">
        <v>174</v>
      </c>
      <c r="X75" s="26"/>
      <c r="Y75" s="26"/>
    </row>
    <row r="76" spans="1:25" ht="42" customHeight="1">
      <c r="A76" s="16"/>
      <c r="B76" s="17"/>
      <c r="C76" s="18"/>
      <c r="D76" s="18"/>
      <c r="E76" s="19"/>
      <c r="F76" s="21"/>
      <c r="G76" s="21"/>
      <c r="H76" s="108"/>
      <c r="I76" s="23" t="s">
        <v>389</v>
      </c>
      <c r="J76" s="20" t="s">
        <v>82</v>
      </c>
      <c r="K76" s="42">
        <v>8070</v>
      </c>
      <c r="L76" s="46">
        <v>0</v>
      </c>
      <c r="M76" s="25">
        <f t="shared" si="5"/>
        <v>8070</v>
      </c>
      <c r="N76" s="25">
        <v>8100</v>
      </c>
      <c r="O76" s="25">
        <f t="shared" si="6"/>
        <v>30</v>
      </c>
      <c r="P76" s="43"/>
      <c r="Q76" s="43"/>
      <c r="R76" s="43"/>
      <c r="S76" s="43">
        <f t="shared" si="8"/>
        <v>0</v>
      </c>
      <c r="T76" s="43"/>
      <c r="U76" s="43">
        <f t="shared" si="7"/>
        <v>0</v>
      </c>
      <c r="V76" s="25"/>
      <c r="W76" s="28"/>
      <c r="X76" s="28"/>
      <c r="Y76" s="28"/>
    </row>
    <row r="77" spans="1:25" ht="57.75" customHeight="1">
      <c r="A77" s="16"/>
      <c r="B77" s="17"/>
      <c r="C77" s="18">
        <v>1099</v>
      </c>
      <c r="D77" s="18" t="s">
        <v>95</v>
      </c>
      <c r="E77" s="19">
        <v>6</v>
      </c>
      <c r="F77" s="21"/>
      <c r="G77" s="21"/>
      <c r="H77" s="108" t="s">
        <v>50</v>
      </c>
      <c r="I77" s="23" t="s">
        <v>390</v>
      </c>
      <c r="J77" s="20"/>
      <c r="K77" s="44"/>
      <c r="L77" s="25"/>
      <c r="M77" s="25"/>
      <c r="N77" s="25"/>
      <c r="O77" s="25"/>
      <c r="P77" s="25"/>
      <c r="Q77" s="43">
        <v>805276.5</v>
      </c>
      <c r="R77" s="43">
        <v>0</v>
      </c>
      <c r="S77" s="43">
        <f t="shared" si="8"/>
        <v>805276.5</v>
      </c>
      <c r="T77" s="43">
        <v>803114.2</v>
      </c>
      <c r="U77" s="43">
        <f t="shared" si="7"/>
        <v>-2162.3000000000466</v>
      </c>
      <c r="V77" s="107" t="s">
        <v>160</v>
      </c>
      <c r="W77" s="26" t="s">
        <v>174</v>
      </c>
      <c r="X77" s="26"/>
      <c r="Y77" s="26"/>
    </row>
    <row r="78" spans="1:25" ht="31.5" customHeight="1">
      <c r="A78" s="16"/>
      <c r="B78" s="17"/>
      <c r="C78" s="18"/>
      <c r="D78" s="18"/>
      <c r="E78" s="19"/>
      <c r="F78" s="21"/>
      <c r="G78" s="21"/>
      <c r="H78" s="108"/>
      <c r="I78" s="23" t="s">
        <v>391</v>
      </c>
      <c r="J78" s="20" t="s">
        <v>82</v>
      </c>
      <c r="K78" s="42">
        <v>277068</v>
      </c>
      <c r="L78" s="46">
        <v>0</v>
      </c>
      <c r="M78" s="25">
        <f t="shared" si="5"/>
        <v>277068</v>
      </c>
      <c r="N78" s="25">
        <v>298620</v>
      </c>
      <c r="O78" s="25">
        <f t="shared" si="6"/>
        <v>21552</v>
      </c>
      <c r="P78" s="43"/>
      <c r="Q78" s="43"/>
      <c r="R78" s="43"/>
      <c r="S78" s="43">
        <f t="shared" si="8"/>
        <v>0</v>
      </c>
      <c r="T78" s="43"/>
      <c r="U78" s="43">
        <f t="shared" si="7"/>
        <v>0</v>
      </c>
      <c r="V78" s="107"/>
      <c r="W78" s="28"/>
      <c r="X78" s="28"/>
      <c r="Y78" s="28"/>
    </row>
    <row r="79" spans="1:25" ht="40.5" customHeight="1">
      <c r="A79" s="16"/>
      <c r="B79" s="17"/>
      <c r="C79" s="18">
        <v>1099</v>
      </c>
      <c r="D79" s="18" t="s">
        <v>95</v>
      </c>
      <c r="E79" s="19">
        <v>7</v>
      </c>
      <c r="F79" s="21"/>
      <c r="G79" s="21"/>
      <c r="H79" s="108" t="s">
        <v>151</v>
      </c>
      <c r="I79" s="23" t="s">
        <v>151</v>
      </c>
      <c r="J79" s="20"/>
      <c r="K79" s="44"/>
      <c r="L79" s="25"/>
      <c r="M79" s="25"/>
      <c r="N79" s="25"/>
      <c r="O79" s="25"/>
      <c r="P79" s="25"/>
      <c r="Q79" s="43">
        <v>87716.4</v>
      </c>
      <c r="R79" s="43">
        <v>-4600</v>
      </c>
      <c r="S79" s="43">
        <f t="shared" si="8"/>
        <v>83116.399999999994</v>
      </c>
      <c r="T79" s="43">
        <v>78995</v>
      </c>
      <c r="U79" s="43">
        <f t="shared" si="7"/>
        <v>-4121.3999999999942</v>
      </c>
      <c r="V79" s="127" t="s">
        <v>80</v>
      </c>
      <c r="W79" s="26" t="s">
        <v>174</v>
      </c>
      <c r="X79" s="26"/>
      <c r="Y79" s="26"/>
    </row>
    <row r="80" spans="1:25" ht="30.75" customHeight="1">
      <c r="A80" s="16"/>
      <c r="B80" s="17"/>
      <c r="C80" s="18"/>
      <c r="D80" s="18"/>
      <c r="E80" s="19"/>
      <c r="F80" s="21"/>
      <c r="G80" s="21"/>
      <c r="H80" s="108"/>
      <c r="I80" s="23" t="s">
        <v>152</v>
      </c>
      <c r="J80" s="20" t="s">
        <v>82</v>
      </c>
      <c r="K80" s="42">
        <v>73097</v>
      </c>
      <c r="L80" s="46">
        <v>0</v>
      </c>
      <c r="M80" s="25">
        <f t="shared" si="5"/>
        <v>73097</v>
      </c>
      <c r="N80" s="25">
        <v>66296</v>
      </c>
      <c r="O80" s="25">
        <f t="shared" si="6"/>
        <v>-6801</v>
      </c>
      <c r="P80" s="25"/>
      <c r="Q80" s="43"/>
      <c r="R80" s="43"/>
      <c r="S80" s="43">
        <f t="shared" si="8"/>
        <v>0</v>
      </c>
      <c r="T80" s="43"/>
      <c r="U80" s="43">
        <f t="shared" si="7"/>
        <v>0</v>
      </c>
      <c r="V80" s="128"/>
      <c r="W80" s="28"/>
      <c r="X80" s="28"/>
      <c r="Y80" s="28"/>
    </row>
    <row r="81" spans="1:25" ht="30.75" customHeight="1">
      <c r="A81" s="16"/>
      <c r="B81" s="17"/>
      <c r="C81" s="18">
        <v>1099</v>
      </c>
      <c r="D81" s="18" t="s">
        <v>95</v>
      </c>
      <c r="E81" s="19">
        <v>8</v>
      </c>
      <c r="F81" s="21"/>
      <c r="G81" s="21"/>
      <c r="H81" s="108" t="s">
        <v>51</v>
      </c>
      <c r="I81" s="23" t="s">
        <v>392</v>
      </c>
      <c r="J81" s="20"/>
      <c r="K81" s="44"/>
      <c r="L81" s="25"/>
      <c r="M81" s="25"/>
      <c r="N81" s="43"/>
      <c r="O81" s="25"/>
      <c r="P81" s="43"/>
      <c r="Q81" s="43">
        <v>3568683.9</v>
      </c>
      <c r="R81" s="43">
        <v>-1300</v>
      </c>
      <c r="S81" s="43">
        <f t="shared" si="8"/>
        <v>3567383.9</v>
      </c>
      <c r="T81" s="43">
        <v>3567303.11</v>
      </c>
      <c r="U81" s="43">
        <f t="shared" si="7"/>
        <v>-80.790000000037253</v>
      </c>
      <c r="V81" s="127" t="s">
        <v>160</v>
      </c>
      <c r="W81" s="26" t="s">
        <v>174</v>
      </c>
      <c r="X81" s="26"/>
      <c r="Y81" s="26"/>
    </row>
    <row r="82" spans="1:25" ht="31.5" customHeight="1">
      <c r="A82" s="16"/>
      <c r="B82" s="17"/>
      <c r="C82" s="18"/>
      <c r="D82" s="18"/>
      <c r="E82" s="19"/>
      <c r="F82" s="21"/>
      <c r="G82" s="21"/>
      <c r="H82" s="108"/>
      <c r="I82" s="23" t="s">
        <v>393</v>
      </c>
      <c r="J82" s="20" t="s">
        <v>82</v>
      </c>
      <c r="K82" s="44"/>
      <c r="L82" s="25"/>
      <c r="M82" s="25"/>
      <c r="N82" s="43"/>
      <c r="O82" s="25"/>
      <c r="P82" s="25"/>
      <c r="Q82" s="43"/>
      <c r="R82" s="43"/>
      <c r="S82" s="43">
        <f t="shared" si="8"/>
        <v>0</v>
      </c>
      <c r="T82" s="43"/>
      <c r="U82" s="43">
        <f t="shared" si="7"/>
        <v>0</v>
      </c>
      <c r="V82" s="131"/>
      <c r="W82" s="28"/>
      <c r="X82" s="28"/>
      <c r="Y82" s="28"/>
    </row>
    <row r="83" spans="1:25" ht="31.5" customHeight="1">
      <c r="A83" s="16"/>
      <c r="B83" s="17"/>
      <c r="C83" s="18"/>
      <c r="D83" s="18"/>
      <c r="E83" s="19"/>
      <c r="F83" s="21"/>
      <c r="G83" s="21"/>
      <c r="H83" s="108"/>
      <c r="I83" s="23" t="s">
        <v>394</v>
      </c>
      <c r="J83" s="20" t="s">
        <v>82</v>
      </c>
      <c r="K83" s="44">
        <v>2708701</v>
      </c>
      <c r="L83" s="46">
        <v>-63162</v>
      </c>
      <c r="M83" s="25">
        <f t="shared" si="5"/>
        <v>2645539</v>
      </c>
      <c r="N83" s="42">
        <f>2579773+286909</f>
        <v>2866682</v>
      </c>
      <c r="O83" s="25">
        <f t="shared" si="6"/>
        <v>221143</v>
      </c>
      <c r="P83" s="25"/>
      <c r="Q83" s="43"/>
      <c r="R83" s="43"/>
      <c r="S83" s="43">
        <f t="shared" si="8"/>
        <v>0</v>
      </c>
      <c r="T83" s="43"/>
      <c r="U83" s="43">
        <f t="shared" si="7"/>
        <v>0</v>
      </c>
      <c r="V83" s="131"/>
      <c r="W83" s="28"/>
      <c r="X83" s="28"/>
      <c r="Y83" s="28"/>
    </row>
    <row r="84" spans="1:25" ht="32.25" customHeight="1">
      <c r="A84" s="16"/>
      <c r="B84" s="17"/>
      <c r="C84" s="18"/>
      <c r="D84" s="18"/>
      <c r="E84" s="19"/>
      <c r="F84" s="21"/>
      <c r="G84" s="21"/>
      <c r="H84" s="108"/>
      <c r="I84" s="23" t="s">
        <v>395</v>
      </c>
      <c r="J84" s="20" t="s">
        <v>82</v>
      </c>
      <c r="K84" s="44">
        <v>909577</v>
      </c>
      <c r="L84" s="46">
        <v>0</v>
      </c>
      <c r="M84" s="25">
        <f t="shared" si="5"/>
        <v>909577</v>
      </c>
      <c r="N84" s="42">
        <v>880076</v>
      </c>
      <c r="O84" s="25">
        <f t="shared" si="6"/>
        <v>-29501</v>
      </c>
      <c r="P84" s="25"/>
      <c r="Q84" s="43"/>
      <c r="R84" s="43"/>
      <c r="S84" s="43">
        <f t="shared" si="8"/>
        <v>0</v>
      </c>
      <c r="T84" s="43"/>
      <c r="U84" s="43">
        <f t="shared" si="7"/>
        <v>0</v>
      </c>
      <c r="V84" s="128"/>
      <c r="W84" s="28"/>
      <c r="X84" s="28"/>
      <c r="Y84" s="28"/>
    </row>
    <row r="85" spans="1:25" ht="32.25" customHeight="1">
      <c r="A85" s="16"/>
      <c r="B85" s="17"/>
      <c r="C85" s="18"/>
      <c r="D85" s="18"/>
      <c r="E85" s="19"/>
      <c r="F85" s="21"/>
      <c r="G85" s="21"/>
      <c r="H85" s="108"/>
      <c r="I85" s="23" t="s">
        <v>396</v>
      </c>
      <c r="J85" s="20" t="s">
        <v>82</v>
      </c>
      <c r="K85" s="44">
        <v>315479</v>
      </c>
      <c r="L85" s="46">
        <v>0</v>
      </c>
      <c r="M85" s="25">
        <f t="shared" si="5"/>
        <v>315479</v>
      </c>
      <c r="N85" s="42">
        <v>283451</v>
      </c>
      <c r="O85" s="25">
        <f t="shared" si="6"/>
        <v>-32028</v>
      </c>
      <c r="P85" s="25"/>
      <c r="Q85" s="43"/>
      <c r="R85" s="43"/>
      <c r="S85" s="43">
        <f t="shared" si="8"/>
        <v>0</v>
      </c>
      <c r="T85" s="43"/>
      <c r="U85" s="43">
        <f t="shared" si="7"/>
        <v>0</v>
      </c>
      <c r="V85" s="25"/>
      <c r="W85" s="28"/>
      <c r="X85" s="28"/>
      <c r="Y85" s="28"/>
    </row>
    <row r="86" spans="1:25" ht="92.25" customHeight="1">
      <c r="A86" s="16"/>
      <c r="B86" s="17"/>
      <c r="C86" s="18">
        <v>1099</v>
      </c>
      <c r="D86" s="18" t="s">
        <v>95</v>
      </c>
      <c r="E86" s="19">
        <v>9</v>
      </c>
      <c r="F86" s="21"/>
      <c r="G86" s="21"/>
      <c r="H86" s="37" t="s">
        <v>52</v>
      </c>
      <c r="I86" s="23" t="s">
        <v>397</v>
      </c>
      <c r="J86" s="20"/>
      <c r="K86" s="44"/>
      <c r="L86" s="25"/>
      <c r="M86" s="25"/>
      <c r="N86" s="43"/>
      <c r="O86" s="25"/>
      <c r="P86" s="25"/>
      <c r="Q86" s="43">
        <v>3292269.6</v>
      </c>
      <c r="R86" s="43">
        <v>31500</v>
      </c>
      <c r="S86" s="43">
        <f t="shared" si="8"/>
        <v>3323769.6</v>
      </c>
      <c r="T86" s="43">
        <v>3323501.54</v>
      </c>
      <c r="U86" s="43">
        <f t="shared" si="7"/>
        <v>-268.06000000005588</v>
      </c>
      <c r="V86" s="25" t="s">
        <v>160</v>
      </c>
      <c r="W86" s="26" t="s">
        <v>174</v>
      </c>
      <c r="X86" s="26"/>
      <c r="Y86" s="26"/>
    </row>
    <row r="87" spans="1:25" ht="28.5" customHeight="1">
      <c r="A87" s="16"/>
      <c r="B87" s="17"/>
      <c r="C87" s="18"/>
      <c r="D87" s="18"/>
      <c r="E87" s="19"/>
      <c r="F87" s="21"/>
      <c r="G87" s="21"/>
      <c r="H87" s="37"/>
      <c r="I87" s="35" t="s">
        <v>398</v>
      </c>
      <c r="J87" s="20" t="s">
        <v>82</v>
      </c>
      <c r="K87" s="42">
        <v>435376</v>
      </c>
      <c r="L87" s="46">
        <v>-3108</v>
      </c>
      <c r="M87" s="25">
        <f t="shared" si="5"/>
        <v>432268</v>
      </c>
      <c r="N87" s="42">
        <v>477304</v>
      </c>
      <c r="O87" s="25">
        <f t="shared" si="6"/>
        <v>45036</v>
      </c>
      <c r="P87" s="25"/>
      <c r="Q87" s="43"/>
      <c r="R87" s="43"/>
      <c r="S87" s="43">
        <f t="shared" si="8"/>
        <v>0</v>
      </c>
      <c r="T87" s="43"/>
      <c r="U87" s="43">
        <f t="shared" si="7"/>
        <v>0</v>
      </c>
      <c r="V87" s="25"/>
      <c r="W87" s="28"/>
      <c r="X87" s="28"/>
      <c r="Y87" s="28"/>
    </row>
    <row r="88" spans="1:25" ht="42.75" customHeight="1">
      <c r="A88" s="16"/>
      <c r="B88" s="17"/>
      <c r="C88" s="18">
        <v>1099</v>
      </c>
      <c r="D88" s="18" t="s">
        <v>95</v>
      </c>
      <c r="E88" s="19">
        <v>10</v>
      </c>
      <c r="F88" s="21"/>
      <c r="G88" s="21"/>
      <c r="H88" s="108" t="s">
        <v>53</v>
      </c>
      <c r="I88" s="35" t="s">
        <v>399</v>
      </c>
      <c r="J88" s="20"/>
      <c r="K88" s="44"/>
      <c r="L88" s="25"/>
      <c r="M88" s="25"/>
      <c r="N88" s="25"/>
      <c r="O88" s="25"/>
      <c r="P88" s="25"/>
      <c r="Q88" s="43">
        <v>1980049.5</v>
      </c>
      <c r="R88" s="43">
        <v>-35000</v>
      </c>
      <c r="S88" s="43">
        <f t="shared" si="8"/>
        <v>1945049.5</v>
      </c>
      <c r="T88" s="43">
        <v>1937251.46</v>
      </c>
      <c r="U88" s="43">
        <f t="shared" si="7"/>
        <v>-7798.0400000000373</v>
      </c>
      <c r="V88" s="107" t="s">
        <v>80</v>
      </c>
      <c r="W88" s="26" t="s">
        <v>174</v>
      </c>
      <c r="X88" s="26"/>
      <c r="Y88" s="26"/>
    </row>
    <row r="89" spans="1:25" ht="39" customHeight="1">
      <c r="A89" s="16"/>
      <c r="B89" s="17"/>
      <c r="C89" s="18"/>
      <c r="D89" s="18"/>
      <c r="E89" s="19"/>
      <c r="F89" s="21"/>
      <c r="G89" s="21"/>
      <c r="H89" s="108"/>
      <c r="I89" s="35" t="s">
        <v>400</v>
      </c>
      <c r="J89" s="20" t="s">
        <v>82</v>
      </c>
      <c r="K89" s="42">
        <v>715</v>
      </c>
      <c r="L89" s="47">
        <v>0</v>
      </c>
      <c r="M89" s="25">
        <f t="shared" si="5"/>
        <v>715</v>
      </c>
      <c r="N89" s="25">
        <v>701</v>
      </c>
      <c r="O89" s="25">
        <f t="shared" si="6"/>
        <v>-14</v>
      </c>
      <c r="P89" s="25"/>
      <c r="Q89" s="43"/>
      <c r="R89" s="43"/>
      <c r="S89" s="43">
        <f t="shared" si="8"/>
        <v>0</v>
      </c>
      <c r="T89" s="43"/>
      <c r="U89" s="43">
        <f t="shared" si="7"/>
        <v>0</v>
      </c>
      <c r="V89" s="107"/>
      <c r="W89" s="28"/>
      <c r="X89" s="28"/>
      <c r="Y89" s="28"/>
    </row>
    <row r="90" spans="1:25" ht="47.25" customHeight="1">
      <c r="A90" s="16"/>
      <c r="B90" s="17"/>
      <c r="C90" s="18">
        <v>1099</v>
      </c>
      <c r="D90" s="18" t="s">
        <v>95</v>
      </c>
      <c r="E90" s="19">
        <v>11</v>
      </c>
      <c r="F90" s="21"/>
      <c r="G90" s="21"/>
      <c r="H90" s="108" t="s">
        <v>200</v>
      </c>
      <c r="I90" s="23" t="s">
        <v>167</v>
      </c>
      <c r="J90" s="20"/>
      <c r="K90" s="44"/>
      <c r="L90" s="25"/>
      <c r="M90" s="25"/>
      <c r="N90" s="25"/>
      <c r="O90" s="25"/>
      <c r="P90" s="25"/>
      <c r="Q90" s="43">
        <v>249863.8</v>
      </c>
      <c r="R90" s="43">
        <v>0</v>
      </c>
      <c r="S90" s="43">
        <f t="shared" si="8"/>
        <v>249863.8</v>
      </c>
      <c r="T90" s="43">
        <v>249861.4</v>
      </c>
      <c r="U90" s="43">
        <f t="shared" si="7"/>
        <v>-2.3999999999941792</v>
      </c>
      <c r="V90" s="107" t="s">
        <v>80</v>
      </c>
      <c r="W90" s="26"/>
      <c r="X90" s="26"/>
      <c r="Y90" s="26"/>
    </row>
    <row r="91" spans="1:25" ht="51.75" customHeight="1">
      <c r="A91" s="16"/>
      <c r="B91" s="17"/>
      <c r="C91" s="18"/>
      <c r="D91" s="18"/>
      <c r="E91" s="19"/>
      <c r="F91" s="21"/>
      <c r="G91" s="21"/>
      <c r="H91" s="108"/>
      <c r="I91" s="23" t="s">
        <v>166</v>
      </c>
      <c r="J91" s="20" t="s">
        <v>82</v>
      </c>
      <c r="K91" s="42">
        <v>68863</v>
      </c>
      <c r="L91" s="47">
        <v>0</v>
      </c>
      <c r="M91" s="25">
        <f t="shared" si="5"/>
        <v>68863</v>
      </c>
      <c r="N91" s="25">
        <v>69359</v>
      </c>
      <c r="O91" s="25">
        <f t="shared" si="6"/>
        <v>496</v>
      </c>
      <c r="P91" s="25"/>
      <c r="Q91" s="43"/>
      <c r="R91" s="43"/>
      <c r="S91" s="43">
        <f t="shared" si="8"/>
        <v>0</v>
      </c>
      <c r="T91" s="43"/>
      <c r="U91" s="43">
        <f t="shared" si="7"/>
        <v>0</v>
      </c>
      <c r="V91" s="107"/>
      <c r="W91" s="28"/>
      <c r="X91" s="28"/>
      <c r="Y91" s="28"/>
    </row>
    <row r="92" spans="1:25" ht="60" customHeight="1">
      <c r="A92" s="16"/>
      <c r="B92" s="17"/>
      <c r="C92" s="18">
        <v>1099</v>
      </c>
      <c r="D92" s="18" t="s">
        <v>95</v>
      </c>
      <c r="E92" s="19">
        <v>12</v>
      </c>
      <c r="F92" s="21"/>
      <c r="G92" s="21"/>
      <c r="H92" s="108" t="s">
        <v>55</v>
      </c>
      <c r="I92" s="23" t="s">
        <v>401</v>
      </c>
      <c r="J92" s="20"/>
      <c r="K92" s="44"/>
      <c r="L92" s="25"/>
      <c r="M92" s="25"/>
      <c r="N92" s="25"/>
      <c r="O92" s="25"/>
      <c r="P92" s="25"/>
      <c r="Q92" s="43">
        <v>531876.4</v>
      </c>
      <c r="R92" s="43">
        <v>0</v>
      </c>
      <c r="S92" s="43">
        <f t="shared" si="8"/>
        <v>531876.4</v>
      </c>
      <c r="T92" s="43">
        <v>530629.30000000005</v>
      </c>
      <c r="U92" s="43">
        <f t="shared" si="7"/>
        <v>-1247.0999999999767</v>
      </c>
      <c r="V92" s="114" t="s">
        <v>328</v>
      </c>
      <c r="W92" s="26" t="s">
        <v>174</v>
      </c>
      <c r="X92" s="26"/>
      <c r="Y92" s="26"/>
    </row>
    <row r="93" spans="1:25" ht="63.75" customHeight="1">
      <c r="A93" s="16"/>
      <c r="B93" s="17"/>
      <c r="C93" s="18"/>
      <c r="D93" s="18"/>
      <c r="E93" s="19"/>
      <c r="F93" s="21"/>
      <c r="G93" s="21"/>
      <c r="H93" s="108"/>
      <c r="I93" s="23" t="s">
        <v>402</v>
      </c>
      <c r="J93" s="20" t="s">
        <v>82</v>
      </c>
      <c r="K93" s="44">
        <v>56000</v>
      </c>
      <c r="L93" s="47">
        <v>0</v>
      </c>
      <c r="M93" s="25">
        <f t="shared" si="5"/>
        <v>56000</v>
      </c>
      <c r="N93" s="25">
        <v>56000</v>
      </c>
      <c r="O93" s="25">
        <f t="shared" si="6"/>
        <v>0</v>
      </c>
      <c r="P93" s="25"/>
      <c r="Q93" s="43"/>
      <c r="R93" s="43"/>
      <c r="S93" s="43">
        <f t="shared" si="8"/>
        <v>0</v>
      </c>
      <c r="T93" s="43"/>
      <c r="U93" s="43">
        <f t="shared" si="7"/>
        <v>0</v>
      </c>
      <c r="V93" s="115"/>
      <c r="W93" s="28"/>
      <c r="X93" s="28"/>
      <c r="Y93" s="28"/>
    </row>
    <row r="94" spans="1:25" ht="56.25" customHeight="1">
      <c r="A94" s="16"/>
      <c r="B94" s="17"/>
      <c r="C94" s="18">
        <v>1099</v>
      </c>
      <c r="D94" s="18" t="s">
        <v>95</v>
      </c>
      <c r="E94" s="19">
        <v>13</v>
      </c>
      <c r="F94" s="21"/>
      <c r="G94" s="21"/>
      <c r="H94" s="108" t="s">
        <v>155</v>
      </c>
      <c r="I94" s="23" t="s">
        <v>143</v>
      </c>
      <c r="J94" s="20"/>
      <c r="K94" s="44"/>
      <c r="L94" s="25"/>
      <c r="M94" s="25"/>
      <c r="N94" s="25"/>
      <c r="O94" s="25"/>
      <c r="P94" s="25"/>
      <c r="Q94" s="43">
        <v>138988.70000000001</v>
      </c>
      <c r="R94" s="43">
        <v>0</v>
      </c>
      <c r="S94" s="43">
        <f t="shared" si="8"/>
        <v>138988.70000000001</v>
      </c>
      <c r="T94" s="43">
        <v>138988.70000000001</v>
      </c>
      <c r="U94" s="43">
        <f t="shared" si="7"/>
        <v>0</v>
      </c>
      <c r="V94" s="48"/>
      <c r="W94" s="26"/>
      <c r="X94" s="28"/>
      <c r="Y94" s="28"/>
    </row>
    <row r="95" spans="1:25" ht="30" customHeight="1">
      <c r="A95" s="16"/>
      <c r="B95" s="17"/>
      <c r="C95" s="18"/>
      <c r="D95" s="18"/>
      <c r="E95" s="19"/>
      <c r="F95" s="21"/>
      <c r="G95" s="21"/>
      <c r="H95" s="108"/>
      <c r="I95" s="23" t="s">
        <v>144</v>
      </c>
      <c r="J95" s="20"/>
      <c r="K95" s="44"/>
      <c r="L95" s="25"/>
      <c r="M95" s="25"/>
      <c r="N95" s="25"/>
      <c r="O95" s="25"/>
      <c r="P95" s="25"/>
      <c r="Q95" s="43"/>
      <c r="R95" s="43"/>
      <c r="S95" s="43">
        <f t="shared" si="8"/>
        <v>0</v>
      </c>
      <c r="T95" s="43"/>
      <c r="U95" s="43">
        <f t="shared" si="7"/>
        <v>0</v>
      </c>
      <c r="V95" s="25"/>
      <c r="W95" s="28"/>
      <c r="X95" s="28"/>
      <c r="Y95" s="28"/>
    </row>
    <row r="96" spans="1:25" ht="25.5" customHeight="1">
      <c r="A96" s="16"/>
      <c r="B96" s="17"/>
      <c r="C96" s="18"/>
      <c r="D96" s="18"/>
      <c r="E96" s="19"/>
      <c r="F96" s="21"/>
      <c r="G96" s="21"/>
      <c r="H96" s="108"/>
      <c r="I96" s="23" t="s">
        <v>145</v>
      </c>
      <c r="J96" s="20" t="s">
        <v>82</v>
      </c>
      <c r="K96" s="44">
        <v>6150</v>
      </c>
      <c r="L96" s="47">
        <v>0</v>
      </c>
      <c r="M96" s="25">
        <f t="shared" si="5"/>
        <v>6150</v>
      </c>
      <c r="N96" s="44">
        <v>6150</v>
      </c>
      <c r="O96" s="25">
        <f t="shared" si="6"/>
        <v>0</v>
      </c>
      <c r="P96" s="25"/>
      <c r="Q96" s="43"/>
      <c r="R96" s="43"/>
      <c r="S96" s="43">
        <f t="shared" si="8"/>
        <v>0</v>
      </c>
      <c r="T96" s="43"/>
      <c r="U96" s="43">
        <f t="shared" si="7"/>
        <v>0</v>
      </c>
      <c r="V96" s="25"/>
      <c r="W96" s="28"/>
      <c r="X96" s="28"/>
      <c r="Y96" s="28"/>
    </row>
    <row r="97" spans="1:25" ht="25.5" customHeight="1">
      <c r="A97" s="16"/>
      <c r="B97" s="17"/>
      <c r="C97" s="18"/>
      <c r="D97" s="18"/>
      <c r="E97" s="19"/>
      <c r="F97" s="21"/>
      <c r="G97" s="21"/>
      <c r="H97" s="108"/>
      <c r="I97" s="35" t="s">
        <v>146</v>
      </c>
      <c r="J97" s="20" t="s">
        <v>82</v>
      </c>
      <c r="K97" s="44">
        <v>158</v>
      </c>
      <c r="L97" s="47">
        <v>0</v>
      </c>
      <c r="M97" s="25">
        <f t="shared" si="5"/>
        <v>158</v>
      </c>
      <c r="N97" s="44">
        <v>255</v>
      </c>
      <c r="O97" s="25">
        <f t="shared" si="6"/>
        <v>97</v>
      </c>
      <c r="P97" s="25"/>
      <c r="Q97" s="43"/>
      <c r="R97" s="43"/>
      <c r="S97" s="43">
        <f t="shared" si="8"/>
        <v>0</v>
      </c>
      <c r="T97" s="43"/>
      <c r="U97" s="43">
        <f t="shared" si="7"/>
        <v>0</v>
      </c>
      <c r="V97" s="25"/>
      <c r="W97" s="28"/>
      <c r="X97" s="28"/>
      <c r="Y97" s="28"/>
    </row>
    <row r="98" spans="1:25" ht="25.5" customHeight="1">
      <c r="A98" s="16"/>
      <c r="B98" s="17"/>
      <c r="C98" s="18"/>
      <c r="D98" s="18"/>
      <c r="E98" s="19"/>
      <c r="F98" s="21"/>
      <c r="G98" s="21"/>
      <c r="H98" s="108"/>
      <c r="I98" s="23" t="s">
        <v>147</v>
      </c>
      <c r="J98" s="20" t="s">
        <v>82</v>
      </c>
      <c r="K98" s="44">
        <v>42</v>
      </c>
      <c r="L98" s="47">
        <v>0</v>
      </c>
      <c r="M98" s="25">
        <f t="shared" si="5"/>
        <v>42</v>
      </c>
      <c r="N98" s="44">
        <v>63</v>
      </c>
      <c r="O98" s="25">
        <f t="shared" si="6"/>
        <v>21</v>
      </c>
      <c r="P98" s="25"/>
      <c r="Q98" s="43"/>
      <c r="R98" s="43"/>
      <c r="S98" s="43">
        <f t="shared" si="8"/>
        <v>0</v>
      </c>
      <c r="T98" s="43"/>
      <c r="U98" s="43">
        <f t="shared" si="7"/>
        <v>0</v>
      </c>
      <c r="V98" s="25"/>
      <c r="W98" s="28"/>
      <c r="X98" s="28"/>
      <c r="Y98" s="28"/>
    </row>
    <row r="99" spans="1:25" ht="45.75" customHeight="1">
      <c r="A99" s="16"/>
      <c r="B99" s="17"/>
      <c r="C99" s="18"/>
      <c r="D99" s="18"/>
      <c r="E99" s="19"/>
      <c r="F99" s="21"/>
      <c r="G99" s="21"/>
      <c r="H99" s="108"/>
      <c r="I99" s="23" t="s">
        <v>148</v>
      </c>
      <c r="J99" s="20" t="s">
        <v>82</v>
      </c>
      <c r="K99" s="44">
        <v>1174</v>
      </c>
      <c r="L99" s="47">
        <v>0</v>
      </c>
      <c r="M99" s="25">
        <f t="shared" si="5"/>
        <v>1174</v>
      </c>
      <c r="N99" s="44">
        <v>1306</v>
      </c>
      <c r="O99" s="25">
        <f t="shared" si="6"/>
        <v>132</v>
      </c>
      <c r="P99" s="25"/>
      <c r="Q99" s="43"/>
      <c r="R99" s="43"/>
      <c r="S99" s="43">
        <f t="shared" si="8"/>
        <v>0</v>
      </c>
      <c r="T99" s="43"/>
      <c r="U99" s="43">
        <f t="shared" si="7"/>
        <v>0</v>
      </c>
      <c r="V99" s="25"/>
      <c r="W99" s="28"/>
      <c r="X99" s="28"/>
      <c r="Y99" s="28"/>
    </row>
    <row r="100" spans="1:25" ht="32.25" customHeight="1">
      <c r="A100" s="16"/>
      <c r="B100" s="17"/>
      <c r="C100" s="18"/>
      <c r="D100" s="18"/>
      <c r="E100" s="19"/>
      <c r="F100" s="21"/>
      <c r="G100" s="21"/>
      <c r="H100" s="108"/>
      <c r="I100" s="23" t="s">
        <v>149</v>
      </c>
      <c r="J100" s="20" t="s">
        <v>82</v>
      </c>
      <c r="K100" s="44">
        <v>1610</v>
      </c>
      <c r="L100" s="47">
        <v>0</v>
      </c>
      <c r="M100" s="25">
        <f t="shared" si="5"/>
        <v>1610</v>
      </c>
      <c r="N100" s="44">
        <v>1610</v>
      </c>
      <c r="O100" s="25">
        <f t="shared" si="6"/>
        <v>0</v>
      </c>
      <c r="P100" s="25"/>
      <c r="Q100" s="43"/>
      <c r="R100" s="43"/>
      <c r="S100" s="43">
        <f t="shared" si="8"/>
        <v>0</v>
      </c>
      <c r="T100" s="43"/>
      <c r="U100" s="43">
        <f t="shared" si="7"/>
        <v>0</v>
      </c>
      <c r="V100" s="25"/>
      <c r="W100" s="28"/>
      <c r="X100" s="28"/>
      <c r="Y100" s="28"/>
    </row>
    <row r="101" spans="1:25" ht="34.5" customHeight="1">
      <c r="A101" s="16"/>
      <c r="B101" s="17"/>
      <c r="C101" s="18"/>
      <c r="D101" s="18"/>
      <c r="E101" s="19"/>
      <c r="F101" s="21"/>
      <c r="G101" s="21"/>
      <c r="H101" s="108"/>
      <c r="I101" s="35" t="s">
        <v>353</v>
      </c>
      <c r="J101" s="20" t="s">
        <v>82</v>
      </c>
      <c r="K101" s="44">
        <v>9</v>
      </c>
      <c r="L101" s="47">
        <v>0</v>
      </c>
      <c r="M101" s="25">
        <f t="shared" si="5"/>
        <v>9</v>
      </c>
      <c r="N101" s="44">
        <v>22</v>
      </c>
      <c r="O101" s="25">
        <f t="shared" si="6"/>
        <v>13</v>
      </c>
      <c r="P101" s="25"/>
      <c r="Q101" s="43"/>
      <c r="R101" s="43"/>
      <c r="S101" s="43">
        <f t="shared" si="8"/>
        <v>0</v>
      </c>
      <c r="T101" s="43"/>
      <c r="U101" s="43">
        <f t="shared" si="7"/>
        <v>0</v>
      </c>
      <c r="V101" s="25"/>
      <c r="W101" s="28"/>
      <c r="X101" s="28"/>
      <c r="Y101" s="28"/>
    </row>
    <row r="102" spans="1:25" ht="21.75" customHeight="1">
      <c r="A102" s="16"/>
      <c r="B102" s="17"/>
      <c r="C102" s="18"/>
      <c r="D102" s="18"/>
      <c r="E102" s="19"/>
      <c r="F102" s="21"/>
      <c r="G102" s="21"/>
      <c r="H102" s="108"/>
      <c r="I102" s="35" t="s">
        <v>354</v>
      </c>
      <c r="J102" s="20" t="s">
        <v>82</v>
      </c>
      <c r="K102" s="44">
        <v>8</v>
      </c>
      <c r="L102" s="47">
        <v>0</v>
      </c>
      <c r="M102" s="25">
        <f t="shared" si="5"/>
        <v>8</v>
      </c>
      <c r="N102" s="44">
        <v>33</v>
      </c>
      <c r="O102" s="25">
        <f t="shared" si="6"/>
        <v>25</v>
      </c>
      <c r="P102" s="25"/>
      <c r="Q102" s="43"/>
      <c r="R102" s="43"/>
      <c r="S102" s="43">
        <f t="shared" si="8"/>
        <v>0</v>
      </c>
      <c r="T102" s="43"/>
      <c r="U102" s="43">
        <f t="shared" si="7"/>
        <v>0</v>
      </c>
      <c r="V102" s="25"/>
      <c r="W102" s="28"/>
      <c r="X102" s="28"/>
      <c r="Y102" s="28"/>
    </row>
    <row r="103" spans="1:25" ht="29.25" customHeight="1">
      <c r="A103" s="16"/>
      <c r="B103" s="17"/>
      <c r="C103" s="18"/>
      <c r="D103" s="18"/>
      <c r="E103" s="19"/>
      <c r="F103" s="21"/>
      <c r="G103" s="21"/>
      <c r="H103" s="108"/>
      <c r="I103" s="35" t="s">
        <v>355</v>
      </c>
      <c r="J103" s="20" t="s">
        <v>77</v>
      </c>
      <c r="K103" s="44"/>
      <c r="L103" s="25"/>
      <c r="M103" s="25"/>
      <c r="N103" s="25"/>
      <c r="O103" s="25"/>
      <c r="P103" s="25"/>
      <c r="Q103" s="43"/>
      <c r="R103" s="43"/>
      <c r="S103" s="43">
        <f t="shared" si="8"/>
        <v>0</v>
      </c>
      <c r="T103" s="43"/>
      <c r="U103" s="43">
        <f t="shared" si="7"/>
        <v>0</v>
      </c>
      <c r="V103" s="25"/>
      <c r="W103" s="28"/>
      <c r="X103" s="28"/>
      <c r="Y103" s="28"/>
    </row>
    <row r="104" spans="1:25" ht="65.25" customHeight="1">
      <c r="A104" s="16"/>
      <c r="B104" s="17"/>
      <c r="C104" s="18">
        <v>1142</v>
      </c>
      <c r="D104" s="18" t="s">
        <v>95</v>
      </c>
      <c r="E104" s="19">
        <v>1</v>
      </c>
      <c r="F104" s="21"/>
      <c r="G104" s="21"/>
      <c r="H104" s="108" t="s">
        <v>56</v>
      </c>
      <c r="I104" s="35" t="s">
        <v>403</v>
      </c>
      <c r="J104" s="20"/>
      <c r="K104" s="44"/>
      <c r="L104" s="25"/>
      <c r="M104" s="25"/>
      <c r="N104" s="25"/>
      <c r="O104" s="25"/>
      <c r="P104" s="25"/>
      <c r="Q104" s="43">
        <v>514562.9</v>
      </c>
      <c r="R104" s="43">
        <v>150500</v>
      </c>
      <c r="S104" s="43">
        <f t="shared" si="8"/>
        <v>665062.9</v>
      </c>
      <c r="T104" s="43">
        <v>664982.19999999995</v>
      </c>
      <c r="U104" s="43">
        <f t="shared" si="7"/>
        <v>-80.700000000069849</v>
      </c>
      <c r="V104" s="111" t="s">
        <v>329</v>
      </c>
      <c r="W104" s="26" t="s">
        <v>174</v>
      </c>
      <c r="X104" s="26"/>
      <c r="Y104" s="26"/>
    </row>
    <row r="105" spans="1:25" ht="41.25" customHeight="1">
      <c r="A105" s="16"/>
      <c r="B105" s="17"/>
      <c r="C105" s="18"/>
      <c r="D105" s="18"/>
      <c r="E105" s="19"/>
      <c r="F105" s="21"/>
      <c r="G105" s="21"/>
      <c r="H105" s="108"/>
      <c r="I105" s="35" t="s">
        <v>404</v>
      </c>
      <c r="J105" s="20" t="s">
        <v>82</v>
      </c>
      <c r="K105" s="44">
        <v>36342</v>
      </c>
      <c r="L105" s="47">
        <v>-883</v>
      </c>
      <c r="M105" s="25">
        <f t="shared" ref="M105:M129" si="9">K105+L105</f>
        <v>35459</v>
      </c>
      <c r="N105" s="25">
        <v>43646</v>
      </c>
      <c r="O105" s="25">
        <f t="shared" si="6"/>
        <v>8187</v>
      </c>
      <c r="P105" s="25"/>
      <c r="Q105" s="43"/>
      <c r="R105" s="43"/>
      <c r="S105" s="43">
        <f t="shared" si="8"/>
        <v>0</v>
      </c>
      <c r="T105" s="43"/>
      <c r="U105" s="43">
        <f t="shared" si="7"/>
        <v>0</v>
      </c>
      <c r="V105" s="111"/>
      <c r="W105" s="28"/>
      <c r="X105" s="28"/>
      <c r="Y105" s="28"/>
    </row>
    <row r="106" spans="1:25" ht="57" customHeight="1">
      <c r="A106" s="16"/>
      <c r="B106" s="17"/>
      <c r="C106" s="18">
        <v>1142</v>
      </c>
      <c r="D106" s="18" t="s">
        <v>95</v>
      </c>
      <c r="E106" s="19">
        <v>2</v>
      </c>
      <c r="F106" s="21"/>
      <c r="G106" s="21"/>
      <c r="H106" s="108" t="s">
        <v>188</v>
      </c>
      <c r="I106" s="35" t="s">
        <v>405</v>
      </c>
      <c r="J106" s="20"/>
      <c r="K106" s="25"/>
      <c r="L106" s="25"/>
      <c r="M106" s="25"/>
      <c r="N106" s="25"/>
      <c r="O106" s="25"/>
      <c r="P106" s="25"/>
      <c r="Q106" s="43">
        <v>236489.7</v>
      </c>
      <c r="R106" s="43">
        <v>0</v>
      </c>
      <c r="S106" s="43">
        <f t="shared" si="8"/>
        <v>236489.7</v>
      </c>
      <c r="T106" s="43">
        <v>236293.95</v>
      </c>
      <c r="U106" s="43">
        <f t="shared" si="7"/>
        <v>-195.75</v>
      </c>
      <c r="V106" s="129" t="s">
        <v>320</v>
      </c>
      <c r="W106" s="26" t="s">
        <v>174</v>
      </c>
      <c r="X106" s="26"/>
      <c r="Y106" s="26"/>
    </row>
    <row r="107" spans="1:25" ht="25.9" customHeight="1">
      <c r="A107" s="16"/>
      <c r="B107" s="17"/>
      <c r="C107" s="18"/>
      <c r="D107" s="18"/>
      <c r="E107" s="19"/>
      <c r="F107" s="21"/>
      <c r="G107" s="21"/>
      <c r="H107" s="108"/>
      <c r="I107" s="23" t="s">
        <v>406</v>
      </c>
      <c r="J107" s="20" t="s">
        <v>82</v>
      </c>
      <c r="K107" s="25">
        <v>10</v>
      </c>
      <c r="L107" s="47">
        <v>0</v>
      </c>
      <c r="M107" s="25">
        <f t="shared" si="9"/>
        <v>10</v>
      </c>
      <c r="N107" s="25">
        <v>10</v>
      </c>
      <c r="O107" s="25">
        <f t="shared" ref="O107:O129" si="10">N107-M107</f>
        <v>0</v>
      </c>
      <c r="P107" s="25"/>
      <c r="Q107" s="43"/>
      <c r="R107" s="43"/>
      <c r="S107" s="43">
        <f t="shared" si="8"/>
        <v>0</v>
      </c>
      <c r="T107" s="43"/>
      <c r="U107" s="43">
        <f t="shared" si="7"/>
        <v>0</v>
      </c>
      <c r="V107" s="130"/>
      <c r="W107" s="28"/>
      <c r="X107" s="28"/>
      <c r="Y107" s="28"/>
    </row>
    <row r="108" spans="1:25" ht="28.5" customHeight="1">
      <c r="A108" s="16"/>
      <c r="B108" s="17"/>
      <c r="C108" s="18"/>
      <c r="D108" s="18"/>
      <c r="E108" s="19"/>
      <c r="F108" s="21"/>
      <c r="G108" s="21"/>
      <c r="H108" s="108"/>
      <c r="I108" s="23" t="s">
        <v>407</v>
      </c>
      <c r="J108" s="20" t="s">
        <v>82</v>
      </c>
      <c r="K108" s="25">
        <v>1338</v>
      </c>
      <c r="L108" s="47">
        <v>0</v>
      </c>
      <c r="M108" s="25">
        <f t="shared" si="9"/>
        <v>1338</v>
      </c>
      <c r="N108" s="25">
        <v>1338</v>
      </c>
      <c r="O108" s="25">
        <f t="shared" si="10"/>
        <v>0</v>
      </c>
      <c r="P108" s="25"/>
      <c r="Q108" s="43"/>
      <c r="R108" s="43"/>
      <c r="S108" s="43">
        <f t="shared" si="8"/>
        <v>0</v>
      </c>
      <c r="T108" s="43"/>
      <c r="U108" s="43">
        <f t="shared" si="7"/>
        <v>0</v>
      </c>
      <c r="V108" s="25"/>
      <c r="W108" s="28"/>
      <c r="X108" s="28"/>
      <c r="Y108" s="28"/>
    </row>
    <row r="109" spans="1:25" ht="31.5" customHeight="1">
      <c r="A109" s="16"/>
      <c r="B109" s="17"/>
      <c r="C109" s="18"/>
      <c r="D109" s="18"/>
      <c r="E109" s="19"/>
      <c r="F109" s="21"/>
      <c r="G109" s="21"/>
      <c r="H109" s="108"/>
      <c r="I109" s="23" t="s">
        <v>408</v>
      </c>
      <c r="J109" s="20" t="s">
        <v>82</v>
      </c>
      <c r="K109" s="25">
        <v>3804</v>
      </c>
      <c r="L109" s="47">
        <v>0</v>
      </c>
      <c r="M109" s="25">
        <f t="shared" si="9"/>
        <v>3804</v>
      </c>
      <c r="N109" s="25">
        <v>3800</v>
      </c>
      <c r="O109" s="25">
        <f t="shared" si="10"/>
        <v>-4</v>
      </c>
      <c r="P109" s="25"/>
      <c r="Q109" s="43"/>
      <c r="R109" s="43"/>
      <c r="S109" s="43">
        <f t="shared" si="8"/>
        <v>0</v>
      </c>
      <c r="T109" s="43"/>
      <c r="U109" s="43">
        <f t="shared" si="7"/>
        <v>0</v>
      </c>
      <c r="V109" s="25"/>
      <c r="W109" s="28"/>
      <c r="X109" s="28"/>
      <c r="Y109" s="28"/>
    </row>
    <row r="110" spans="1:25" ht="30.75" customHeight="1">
      <c r="A110" s="16"/>
      <c r="B110" s="17"/>
      <c r="C110" s="18"/>
      <c r="D110" s="18"/>
      <c r="E110" s="19"/>
      <c r="F110" s="21"/>
      <c r="G110" s="21"/>
      <c r="H110" s="108"/>
      <c r="I110" s="23" t="s">
        <v>156</v>
      </c>
      <c r="J110" s="20" t="s">
        <v>82</v>
      </c>
      <c r="K110" s="25">
        <v>12</v>
      </c>
      <c r="L110" s="47">
        <v>0</v>
      </c>
      <c r="M110" s="25">
        <f t="shared" si="9"/>
        <v>12</v>
      </c>
      <c r="N110" s="25">
        <v>126</v>
      </c>
      <c r="O110" s="25">
        <f t="shared" si="10"/>
        <v>114</v>
      </c>
      <c r="P110" s="25"/>
      <c r="Q110" s="43"/>
      <c r="R110" s="43"/>
      <c r="S110" s="43">
        <f t="shared" si="8"/>
        <v>0</v>
      </c>
      <c r="T110" s="43"/>
      <c r="U110" s="43">
        <f t="shared" si="7"/>
        <v>0</v>
      </c>
      <c r="V110" s="25"/>
      <c r="W110" s="28"/>
      <c r="X110" s="28"/>
      <c r="Y110" s="28"/>
    </row>
    <row r="111" spans="1:25" ht="22.5" customHeight="1">
      <c r="A111" s="16"/>
      <c r="B111" s="17"/>
      <c r="C111" s="18"/>
      <c r="D111" s="18"/>
      <c r="E111" s="19"/>
      <c r="F111" s="21"/>
      <c r="G111" s="21"/>
      <c r="H111" s="108"/>
      <c r="I111" s="23" t="s">
        <v>157</v>
      </c>
      <c r="J111" s="20" t="s">
        <v>82</v>
      </c>
      <c r="K111" s="25">
        <v>12</v>
      </c>
      <c r="L111" s="47">
        <v>0</v>
      </c>
      <c r="M111" s="25">
        <f t="shared" si="9"/>
        <v>12</v>
      </c>
      <c r="N111" s="25">
        <v>12</v>
      </c>
      <c r="O111" s="25">
        <f t="shared" si="10"/>
        <v>0</v>
      </c>
      <c r="P111" s="25"/>
      <c r="Q111" s="43"/>
      <c r="R111" s="43"/>
      <c r="S111" s="43">
        <f t="shared" si="8"/>
        <v>0</v>
      </c>
      <c r="T111" s="43"/>
      <c r="U111" s="43">
        <f t="shared" si="7"/>
        <v>0</v>
      </c>
      <c r="V111" s="25"/>
      <c r="W111" s="28"/>
      <c r="X111" s="28"/>
      <c r="Y111" s="28"/>
    </row>
    <row r="112" spans="1:25" ht="27.75" customHeight="1">
      <c r="A112" s="16"/>
      <c r="B112" s="17"/>
      <c r="C112" s="18"/>
      <c r="D112" s="18"/>
      <c r="E112" s="19"/>
      <c r="F112" s="21"/>
      <c r="G112" s="21"/>
      <c r="H112" s="108"/>
      <c r="I112" s="23" t="s">
        <v>158</v>
      </c>
      <c r="J112" s="20" t="s">
        <v>82</v>
      </c>
      <c r="K112" s="25">
        <v>60</v>
      </c>
      <c r="L112" s="47">
        <v>0</v>
      </c>
      <c r="M112" s="25">
        <f t="shared" si="9"/>
        <v>60</v>
      </c>
      <c r="N112" s="25">
        <v>36</v>
      </c>
      <c r="O112" s="25">
        <f t="shared" si="10"/>
        <v>-24</v>
      </c>
      <c r="P112" s="25"/>
      <c r="Q112" s="43"/>
      <c r="R112" s="43"/>
      <c r="S112" s="43">
        <f t="shared" si="8"/>
        <v>0</v>
      </c>
      <c r="T112" s="43"/>
      <c r="U112" s="43">
        <f t="shared" si="7"/>
        <v>0</v>
      </c>
      <c r="V112" s="25"/>
      <c r="W112" s="28"/>
      <c r="X112" s="28"/>
      <c r="Y112" s="28"/>
    </row>
    <row r="113" spans="1:25" ht="73.5" customHeight="1">
      <c r="A113" s="16"/>
      <c r="B113" s="17"/>
      <c r="C113" s="18">
        <v>1142</v>
      </c>
      <c r="D113" s="18" t="s">
        <v>95</v>
      </c>
      <c r="E113" s="19">
        <v>3</v>
      </c>
      <c r="F113" s="21"/>
      <c r="G113" s="21"/>
      <c r="H113" s="108" t="s">
        <v>265</v>
      </c>
      <c r="I113" s="23" t="s">
        <v>266</v>
      </c>
      <c r="J113" s="20"/>
      <c r="K113" s="25"/>
      <c r="L113" s="25"/>
      <c r="M113" s="25"/>
      <c r="N113" s="25"/>
      <c r="O113" s="25"/>
      <c r="P113" s="25"/>
      <c r="Q113" s="43">
        <v>36000</v>
      </c>
      <c r="R113" s="43">
        <v>0</v>
      </c>
      <c r="S113" s="43">
        <f t="shared" si="8"/>
        <v>36000</v>
      </c>
      <c r="T113" s="43">
        <v>5996.14</v>
      </c>
      <c r="U113" s="43">
        <f t="shared" si="7"/>
        <v>-30003.86</v>
      </c>
      <c r="V113" s="127" t="s">
        <v>338</v>
      </c>
      <c r="W113" s="26"/>
      <c r="X113" s="26"/>
      <c r="Y113" s="26"/>
    </row>
    <row r="114" spans="1:25" ht="27.75" customHeight="1">
      <c r="A114" s="16"/>
      <c r="B114" s="17"/>
      <c r="C114" s="18"/>
      <c r="D114" s="18"/>
      <c r="E114" s="19"/>
      <c r="F114" s="21"/>
      <c r="G114" s="21"/>
      <c r="H114" s="108"/>
      <c r="I114" s="23" t="s">
        <v>267</v>
      </c>
      <c r="J114" s="20"/>
      <c r="K114" s="25">
        <v>12</v>
      </c>
      <c r="L114" s="47">
        <v>0</v>
      </c>
      <c r="M114" s="25">
        <f>K114+L114</f>
        <v>12</v>
      </c>
      <c r="N114" s="25">
        <v>2</v>
      </c>
      <c r="O114" s="25">
        <f>N114-M114</f>
        <v>-10</v>
      </c>
      <c r="P114" s="25"/>
      <c r="Q114" s="43"/>
      <c r="R114" s="43"/>
      <c r="S114" s="43">
        <f t="shared" si="8"/>
        <v>0</v>
      </c>
      <c r="T114" s="43"/>
      <c r="U114" s="43">
        <f t="shared" si="7"/>
        <v>0</v>
      </c>
      <c r="V114" s="128"/>
      <c r="W114" s="28"/>
      <c r="X114" s="28"/>
      <c r="Y114" s="28"/>
    </row>
    <row r="115" spans="1:25" ht="48.75" customHeight="1">
      <c r="A115" s="16"/>
      <c r="B115" s="17"/>
      <c r="C115" s="18">
        <v>1142</v>
      </c>
      <c r="D115" s="18" t="s">
        <v>95</v>
      </c>
      <c r="E115" s="19">
        <v>4</v>
      </c>
      <c r="F115" s="21"/>
      <c r="G115" s="21"/>
      <c r="H115" s="108" t="s">
        <v>57</v>
      </c>
      <c r="I115" s="23" t="s">
        <v>409</v>
      </c>
      <c r="J115" s="20"/>
      <c r="K115" s="25"/>
      <c r="L115" s="25"/>
      <c r="M115" s="25"/>
      <c r="N115" s="25"/>
      <c r="O115" s="25"/>
      <c r="P115" s="25"/>
      <c r="Q115" s="43">
        <v>387458.1</v>
      </c>
      <c r="R115" s="43">
        <v>9500</v>
      </c>
      <c r="S115" s="43">
        <f t="shared" si="8"/>
        <v>396958.1</v>
      </c>
      <c r="T115" s="43">
        <v>396958.1</v>
      </c>
      <c r="U115" s="43">
        <f t="shared" si="7"/>
        <v>0</v>
      </c>
      <c r="V115" s="41"/>
      <c r="W115" s="26"/>
      <c r="X115" s="26"/>
      <c r="Y115" s="26"/>
    </row>
    <row r="116" spans="1:25" ht="30" customHeight="1">
      <c r="A116" s="16"/>
      <c r="B116" s="17"/>
      <c r="C116" s="18"/>
      <c r="D116" s="18"/>
      <c r="E116" s="19"/>
      <c r="F116" s="21"/>
      <c r="G116" s="21"/>
      <c r="H116" s="108"/>
      <c r="I116" s="23" t="s">
        <v>410</v>
      </c>
      <c r="J116" s="20"/>
      <c r="K116" s="25"/>
      <c r="L116" s="25"/>
      <c r="M116" s="25"/>
      <c r="N116" s="25"/>
      <c r="O116" s="25"/>
      <c r="P116" s="25"/>
      <c r="Q116" s="43"/>
      <c r="R116" s="43"/>
      <c r="S116" s="43">
        <f t="shared" si="8"/>
        <v>0</v>
      </c>
      <c r="T116" s="43"/>
      <c r="U116" s="43">
        <f t="shared" si="7"/>
        <v>0</v>
      </c>
      <c r="V116" s="41"/>
      <c r="W116" s="28"/>
      <c r="X116" s="28"/>
      <c r="Y116" s="28"/>
    </row>
    <row r="117" spans="1:25" ht="24.75" customHeight="1">
      <c r="A117" s="16"/>
      <c r="B117" s="17"/>
      <c r="C117" s="18"/>
      <c r="D117" s="18"/>
      <c r="E117" s="19"/>
      <c r="F117" s="21"/>
      <c r="G117" s="21"/>
      <c r="H117" s="108"/>
      <c r="I117" s="23" t="s">
        <v>411</v>
      </c>
      <c r="J117" s="20" t="s">
        <v>82</v>
      </c>
      <c r="K117" s="25">
        <v>8133</v>
      </c>
      <c r="L117" s="47">
        <v>0</v>
      </c>
      <c r="M117" s="25">
        <f t="shared" si="9"/>
        <v>8133</v>
      </c>
      <c r="N117" s="25">
        <v>5327</v>
      </c>
      <c r="O117" s="25">
        <f t="shared" si="10"/>
        <v>-2806</v>
      </c>
      <c r="P117" s="25"/>
      <c r="Q117" s="43"/>
      <c r="R117" s="43"/>
      <c r="S117" s="43">
        <f t="shared" si="8"/>
        <v>0</v>
      </c>
      <c r="T117" s="43"/>
      <c r="U117" s="43">
        <f t="shared" si="7"/>
        <v>0</v>
      </c>
      <c r="V117" s="41"/>
      <c r="W117" s="28"/>
      <c r="X117" s="28"/>
      <c r="Y117" s="28"/>
    </row>
    <row r="118" spans="1:25" ht="23.25" customHeight="1">
      <c r="A118" s="16"/>
      <c r="B118" s="17"/>
      <c r="C118" s="18"/>
      <c r="D118" s="18"/>
      <c r="E118" s="19"/>
      <c r="F118" s="21"/>
      <c r="G118" s="21"/>
      <c r="H118" s="108"/>
      <c r="I118" s="23" t="s">
        <v>412</v>
      </c>
      <c r="J118" s="20" t="s">
        <v>82</v>
      </c>
      <c r="K118" s="25">
        <v>7351</v>
      </c>
      <c r="L118" s="47">
        <v>0</v>
      </c>
      <c r="M118" s="25">
        <f t="shared" si="9"/>
        <v>7351</v>
      </c>
      <c r="N118" s="25">
        <v>7388</v>
      </c>
      <c r="O118" s="25">
        <f t="shared" si="10"/>
        <v>37</v>
      </c>
      <c r="P118" s="25"/>
      <c r="Q118" s="43"/>
      <c r="R118" s="43"/>
      <c r="S118" s="43">
        <f t="shared" si="8"/>
        <v>0</v>
      </c>
      <c r="T118" s="43"/>
      <c r="U118" s="43">
        <f t="shared" si="7"/>
        <v>0</v>
      </c>
      <c r="V118" s="41"/>
      <c r="W118" s="28"/>
      <c r="X118" s="28"/>
      <c r="Y118" s="28"/>
    </row>
    <row r="119" spans="1:25" ht="31.9" customHeight="1">
      <c r="A119" s="16"/>
      <c r="B119" s="17"/>
      <c r="C119" s="18"/>
      <c r="D119" s="18"/>
      <c r="E119" s="19"/>
      <c r="F119" s="21"/>
      <c r="G119" s="21"/>
      <c r="H119" s="108"/>
      <c r="I119" s="23" t="s">
        <v>413</v>
      </c>
      <c r="J119" s="20" t="s">
        <v>82</v>
      </c>
      <c r="K119" s="25">
        <v>5140</v>
      </c>
      <c r="L119" s="47">
        <v>0</v>
      </c>
      <c r="M119" s="25">
        <f t="shared" si="9"/>
        <v>5140</v>
      </c>
      <c r="N119" s="25">
        <v>10222</v>
      </c>
      <c r="O119" s="25">
        <f t="shared" si="10"/>
        <v>5082</v>
      </c>
      <c r="P119" s="25"/>
      <c r="Q119" s="43"/>
      <c r="R119" s="43"/>
      <c r="S119" s="43">
        <f t="shared" si="8"/>
        <v>0</v>
      </c>
      <c r="T119" s="43"/>
      <c r="U119" s="43">
        <f t="shared" si="7"/>
        <v>0</v>
      </c>
      <c r="V119" s="41"/>
      <c r="W119" s="28"/>
      <c r="X119" s="28"/>
      <c r="Y119" s="28"/>
    </row>
    <row r="120" spans="1:25" ht="21.75" customHeight="1">
      <c r="A120" s="16"/>
      <c r="B120" s="17"/>
      <c r="C120" s="18"/>
      <c r="D120" s="18"/>
      <c r="E120" s="19"/>
      <c r="F120" s="21"/>
      <c r="G120" s="21"/>
      <c r="H120" s="108"/>
      <c r="I120" s="23" t="s">
        <v>414</v>
      </c>
      <c r="J120" s="20" t="s">
        <v>82</v>
      </c>
      <c r="K120" s="25">
        <v>95</v>
      </c>
      <c r="L120" s="47">
        <v>0</v>
      </c>
      <c r="M120" s="25">
        <f t="shared" si="9"/>
        <v>95</v>
      </c>
      <c r="N120" s="25">
        <v>107</v>
      </c>
      <c r="O120" s="25">
        <f t="shared" si="10"/>
        <v>12</v>
      </c>
      <c r="P120" s="25"/>
      <c r="Q120" s="43"/>
      <c r="R120" s="43"/>
      <c r="S120" s="43">
        <f t="shared" si="8"/>
        <v>0</v>
      </c>
      <c r="T120" s="43"/>
      <c r="U120" s="43">
        <f t="shared" si="7"/>
        <v>0</v>
      </c>
      <c r="V120" s="41"/>
      <c r="W120" s="28"/>
      <c r="X120" s="28"/>
      <c r="Y120" s="28"/>
    </row>
    <row r="121" spans="1:25" ht="24.75" customHeight="1">
      <c r="A121" s="16"/>
      <c r="B121" s="17"/>
      <c r="C121" s="18"/>
      <c r="D121" s="18"/>
      <c r="E121" s="19"/>
      <c r="F121" s="21"/>
      <c r="G121" s="21"/>
      <c r="H121" s="108"/>
      <c r="I121" s="23" t="s">
        <v>415</v>
      </c>
      <c r="J121" s="20" t="s">
        <v>82</v>
      </c>
      <c r="K121" s="25">
        <v>315</v>
      </c>
      <c r="L121" s="47">
        <v>0</v>
      </c>
      <c r="M121" s="25">
        <f t="shared" si="9"/>
        <v>315</v>
      </c>
      <c r="N121" s="25">
        <v>378</v>
      </c>
      <c r="O121" s="25">
        <f t="shared" si="10"/>
        <v>63</v>
      </c>
      <c r="P121" s="25"/>
      <c r="Q121" s="43"/>
      <c r="R121" s="43"/>
      <c r="S121" s="43">
        <f t="shared" si="8"/>
        <v>0</v>
      </c>
      <c r="T121" s="43"/>
      <c r="U121" s="43">
        <f t="shared" si="7"/>
        <v>0</v>
      </c>
      <c r="V121" s="41"/>
      <c r="W121" s="28"/>
      <c r="X121" s="28"/>
      <c r="Y121" s="28"/>
    </row>
    <row r="122" spans="1:25" ht="18.75" customHeight="1">
      <c r="A122" s="16"/>
      <c r="B122" s="17"/>
      <c r="C122" s="18"/>
      <c r="D122" s="18"/>
      <c r="E122" s="19"/>
      <c r="F122" s="21"/>
      <c r="G122" s="21"/>
      <c r="H122" s="108"/>
      <c r="I122" s="23" t="s">
        <v>416</v>
      </c>
      <c r="J122" s="20" t="s">
        <v>82</v>
      </c>
      <c r="K122" s="25">
        <v>46000</v>
      </c>
      <c r="L122" s="47">
        <v>0</v>
      </c>
      <c r="M122" s="25">
        <f t="shared" si="9"/>
        <v>46000</v>
      </c>
      <c r="N122" s="25">
        <v>69</v>
      </c>
      <c r="O122" s="25">
        <f t="shared" si="10"/>
        <v>-45931</v>
      </c>
      <c r="P122" s="25"/>
      <c r="Q122" s="43"/>
      <c r="R122" s="43"/>
      <c r="S122" s="43">
        <f t="shared" si="8"/>
        <v>0</v>
      </c>
      <c r="T122" s="43"/>
      <c r="U122" s="43">
        <f t="shared" si="7"/>
        <v>0</v>
      </c>
      <c r="V122" s="41"/>
      <c r="W122" s="28"/>
      <c r="X122" s="28"/>
      <c r="Y122" s="28"/>
    </row>
    <row r="123" spans="1:25" ht="22.5" customHeight="1">
      <c r="A123" s="16"/>
      <c r="B123" s="17"/>
      <c r="C123" s="18"/>
      <c r="D123" s="18"/>
      <c r="E123" s="19"/>
      <c r="F123" s="21"/>
      <c r="G123" s="21"/>
      <c r="H123" s="108"/>
      <c r="I123" s="23" t="s">
        <v>417</v>
      </c>
      <c r="J123" s="20" t="s">
        <v>82</v>
      </c>
      <c r="K123" s="25">
        <v>25000</v>
      </c>
      <c r="L123" s="47">
        <v>0</v>
      </c>
      <c r="M123" s="25">
        <f t="shared" si="9"/>
        <v>25000</v>
      </c>
      <c r="N123" s="25">
        <v>74</v>
      </c>
      <c r="O123" s="25">
        <f t="shared" si="10"/>
        <v>-24926</v>
      </c>
      <c r="P123" s="25"/>
      <c r="Q123" s="43"/>
      <c r="R123" s="43"/>
      <c r="S123" s="43">
        <f t="shared" si="8"/>
        <v>0</v>
      </c>
      <c r="T123" s="43"/>
      <c r="U123" s="43">
        <f t="shared" si="7"/>
        <v>0</v>
      </c>
      <c r="V123" s="41"/>
      <c r="W123" s="28"/>
      <c r="X123" s="28"/>
      <c r="Y123" s="28"/>
    </row>
    <row r="124" spans="1:25" ht="31.5" customHeight="1">
      <c r="A124" s="16"/>
      <c r="B124" s="17"/>
      <c r="C124" s="18">
        <v>1142</v>
      </c>
      <c r="D124" s="18" t="s">
        <v>95</v>
      </c>
      <c r="E124" s="19">
        <v>5</v>
      </c>
      <c r="F124" s="21"/>
      <c r="G124" s="21"/>
      <c r="H124" s="108" t="s">
        <v>58</v>
      </c>
      <c r="I124" s="23" t="s">
        <v>418</v>
      </c>
      <c r="J124" s="20"/>
      <c r="K124" s="25"/>
      <c r="L124" s="25"/>
      <c r="M124" s="25"/>
      <c r="N124" s="25"/>
      <c r="O124" s="25"/>
      <c r="P124" s="25"/>
      <c r="Q124" s="43">
        <v>53226.7</v>
      </c>
      <c r="R124" s="43">
        <v>3000</v>
      </c>
      <c r="S124" s="43">
        <f t="shared" si="8"/>
        <v>56226.7</v>
      </c>
      <c r="T124" s="43">
        <v>56226.7</v>
      </c>
      <c r="U124" s="43">
        <f t="shared" si="7"/>
        <v>0</v>
      </c>
      <c r="V124" s="25"/>
      <c r="W124" s="28"/>
      <c r="X124" s="28"/>
      <c r="Y124" s="28"/>
    </row>
    <row r="125" spans="1:25" ht="39" customHeight="1">
      <c r="A125" s="16"/>
      <c r="B125" s="17"/>
      <c r="C125" s="18"/>
      <c r="D125" s="18"/>
      <c r="E125" s="19"/>
      <c r="F125" s="21"/>
      <c r="G125" s="21"/>
      <c r="H125" s="108"/>
      <c r="I125" s="23" t="s">
        <v>419</v>
      </c>
      <c r="J125" s="20"/>
      <c r="K125" s="25"/>
      <c r="L125" s="25"/>
      <c r="M125" s="25"/>
      <c r="N125" s="25"/>
      <c r="O125" s="25"/>
      <c r="P125" s="25"/>
      <c r="Q125" s="43"/>
      <c r="R125" s="43"/>
      <c r="S125" s="43">
        <f t="shared" si="8"/>
        <v>0</v>
      </c>
      <c r="T125" s="43"/>
      <c r="U125" s="43">
        <f t="shared" si="7"/>
        <v>0</v>
      </c>
      <c r="V125" s="25"/>
      <c r="W125" s="28"/>
      <c r="X125" s="28"/>
      <c r="Y125" s="28"/>
    </row>
    <row r="126" spans="1:25" ht="31.5" customHeight="1">
      <c r="A126" s="16"/>
      <c r="B126" s="17"/>
      <c r="C126" s="18"/>
      <c r="D126" s="18"/>
      <c r="E126" s="19"/>
      <c r="F126" s="21"/>
      <c r="G126" s="21"/>
      <c r="H126" s="108"/>
      <c r="I126" s="23" t="s">
        <v>420</v>
      </c>
      <c r="J126" s="20" t="s">
        <v>82</v>
      </c>
      <c r="K126" s="25">
        <v>448</v>
      </c>
      <c r="L126" s="47">
        <v>0</v>
      </c>
      <c r="M126" s="25">
        <f t="shared" si="9"/>
        <v>448</v>
      </c>
      <c r="N126" s="25">
        <v>261</v>
      </c>
      <c r="O126" s="25">
        <f t="shared" si="10"/>
        <v>-187</v>
      </c>
      <c r="P126" s="25"/>
      <c r="Q126" s="43"/>
      <c r="R126" s="43"/>
      <c r="S126" s="43">
        <f t="shared" si="8"/>
        <v>0</v>
      </c>
      <c r="T126" s="43"/>
      <c r="U126" s="43">
        <f t="shared" si="7"/>
        <v>0</v>
      </c>
      <c r="V126" s="25"/>
      <c r="W126" s="28"/>
      <c r="X126" s="28"/>
      <c r="Y126" s="28"/>
    </row>
    <row r="127" spans="1:25" ht="33" customHeight="1">
      <c r="A127" s="16"/>
      <c r="B127" s="17"/>
      <c r="C127" s="18"/>
      <c r="D127" s="18"/>
      <c r="E127" s="19"/>
      <c r="F127" s="21"/>
      <c r="G127" s="21"/>
      <c r="H127" s="108"/>
      <c r="I127" s="23" t="s">
        <v>421</v>
      </c>
      <c r="J127" s="20" t="s">
        <v>82</v>
      </c>
      <c r="K127" s="25">
        <v>4586</v>
      </c>
      <c r="L127" s="47">
        <v>0</v>
      </c>
      <c r="M127" s="25">
        <f t="shared" si="9"/>
        <v>4586</v>
      </c>
      <c r="N127" s="25">
        <v>5840</v>
      </c>
      <c r="O127" s="25">
        <f t="shared" si="10"/>
        <v>1254</v>
      </c>
      <c r="P127" s="25"/>
      <c r="Q127" s="43"/>
      <c r="R127" s="43"/>
      <c r="S127" s="43">
        <f t="shared" si="8"/>
        <v>0</v>
      </c>
      <c r="T127" s="43"/>
      <c r="U127" s="43">
        <f t="shared" si="7"/>
        <v>0</v>
      </c>
      <c r="V127" s="25"/>
      <c r="W127" s="28"/>
      <c r="X127" s="28"/>
      <c r="Y127" s="28"/>
    </row>
    <row r="128" spans="1:25" ht="38.450000000000003" customHeight="1">
      <c r="A128" s="16"/>
      <c r="B128" s="17"/>
      <c r="C128" s="18"/>
      <c r="D128" s="18"/>
      <c r="E128" s="19"/>
      <c r="F128" s="21"/>
      <c r="G128" s="21"/>
      <c r="H128" s="108"/>
      <c r="I128" s="23" t="s">
        <v>176</v>
      </c>
      <c r="J128" s="20" t="s">
        <v>82</v>
      </c>
      <c r="K128" s="25">
        <v>438</v>
      </c>
      <c r="L128" s="47">
        <v>0</v>
      </c>
      <c r="M128" s="25">
        <f t="shared" si="9"/>
        <v>438</v>
      </c>
      <c r="N128" s="25">
        <v>625</v>
      </c>
      <c r="O128" s="25">
        <f t="shared" si="10"/>
        <v>187</v>
      </c>
      <c r="P128" s="25"/>
      <c r="Q128" s="43"/>
      <c r="R128" s="43"/>
      <c r="S128" s="43">
        <f t="shared" si="8"/>
        <v>0</v>
      </c>
      <c r="T128" s="43"/>
      <c r="U128" s="43">
        <f t="shared" si="7"/>
        <v>0</v>
      </c>
      <c r="V128" s="25"/>
      <c r="W128" s="28"/>
      <c r="X128" s="28"/>
      <c r="Y128" s="28"/>
    </row>
    <row r="129" spans="1:25" ht="60.75" customHeight="1">
      <c r="A129" s="16"/>
      <c r="B129" s="17"/>
      <c r="C129" s="18">
        <v>1142</v>
      </c>
      <c r="D129" s="18" t="s">
        <v>95</v>
      </c>
      <c r="E129" s="19">
        <v>6</v>
      </c>
      <c r="F129" s="21"/>
      <c r="G129" s="21"/>
      <c r="H129" s="37" t="s">
        <v>59</v>
      </c>
      <c r="I129" s="23" t="s">
        <v>422</v>
      </c>
      <c r="J129" s="20" t="s">
        <v>82</v>
      </c>
      <c r="K129" s="25">
        <v>108</v>
      </c>
      <c r="L129" s="47">
        <v>0</v>
      </c>
      <c r="M129" s="25">
        <f t="shared" si="9"/>
        <v>108</v>
      </c>
      <c r="N129" s="25">
        <v>24</v>
      </c>
      <c r="O129" s="25">
        <f t="shared" si="10"/>
        <v>-84</v>
      </c>
      <c r="P129" s="25"/>
      <c r="Q129" s="43">
        <v>40229.9</v>
      </c>
      <c r="R129" s="43">
        <v>-29500</v>
      </c>
      <c r="S129" s="43">
        <f t="shared" si="8"/>
        <v>10729.900000000001</v>
      </c>
      <c r="T129" s="43">
        <v>8071.55</v>
      </c>
      <c r="U129" s="43">
        <f t="shared" si="7"/>
        <v>-2658.3500000000013</v>
      </c>
      <c r="V129" s="49" t="s">
        <v>340</v>
      </c>
      <c r="W129" s="26"/>
      <c r="X129" s="26"/>
      <c r="Y129" s="26"/>
    </row>
    <row r="130" spans="1:25" ht="57.75" customHeight="1">
      <c r="A130" s="16"/>
      <c r="B130" s="17"/>
      <c r="C130" s="18">
        <v>1142</v>
      </c>
      <c r="D130" s="18" t="s">
        <v>95</v>
      </c>
      <c r="E130" s="19">
        <v>7</v>
      </c>
      <c r="F130" s="21"/>
      <c r="G130" s="21"/>
      <c r="H130" s="108" t="s">
        <v>60</v>
      </c>
      <c r="I130" s="23" t="s">
        <v>423</v>
      </c>
      <c r="J130" s="20"/>
      <c r="K130" s="25"/>
      <c r="L130" s="25"/>
      <c r="M130" s="25"/>
      <c r="N130" s="25"/>
      <c r="O130" s="25"/>
      <c r="P130" s="25"/>
      <c r="Q130" s="43">
        <v>81811</v>
      </c>
      <c r="R130" s="43">
        <v>17000</v>
      </c>
      <c r="S130" s="43">
        <f t="shared" si="8"/>
        <v>98811</v>
      </c>
      <c r="T130" s="43">
        <v>98811</v>
      </c>
      <c r="U130" s="43">
        <f t="shared" si="7"/>
        <v>0</v>
      </c>
      <c r="V130" s="25"/>
      <c r="W130" s="26"/>
      <c r="X130" s="26"/>
      <c r="Y130" s="26"/>
    </row>
    <row r="131" spans="1:25" ht="22.5" customHeight="1">
      <c r="A131" s="16"/>
      <c r="B131" s="17"/>
      <c r="C131" s="18"/>
      <c r="D131" s="18"/>
      <c r="E131" s="19"/>
      <c r="F131" s="21"/>
      <c r="G131" s="21"/>
      <c r="H131" s="108"/>
      <c r="I131" s="23" t="s">
        <v>424</v>
      </c>
      <c r="J131" s="20" t="s">
        <v>82</v>
      </c>
      <c r="K131" s="25">
        <v>1546</v>
      </c>
      <c r="L131" s="47">
        <v>0</v>
      </c>
      <c r="M131" s="25">
        <f>K131+L131</f>
        <v>1546</v>
      </c>
      <c r="N131" s="25">
        <v>1674</v>
      </c>
      <c r="O131" s="25">
        <f t="shared" ref="O131:O193" si="11">N131-M131</f>
        <v>128</v>
      </c>
      <c r="P131" s="25"/>
      <c r="Q131" s="43"/>
      <c r="R131" s="43"/>
      <c r="S131" s="43">
        <f t="shared" si="8"/>
        <v>0</v>
      </c>
      <c r="T131" s="43"/>
      <c r="U131" s="43">
        <f t="shared" si="7"/>
        <v>0</v>
      </c>
      <c r="V131" s="25"/>
      <c r="W131" s="28"/>
      <c r="X131" s="28"/>
      <c r="Y131" s="28"/>
    </row>
    <row r="132" spans="1:25" ht="21.75" customHeight="1">
      <c r="A132" s="16"/>
      <c r="B132" s="17"/>
      <c r="C132" s="18"/>
      <c r="D132" s="18"/>
      <c r="E132" s="19"/>
      <c r="F132" s="21"/>
      <c r="G132" s="21"/>
      <c r="H132" s="108"/>
      <c r="I132" s="23" t="s">
        <v>0</v>
      </c>
      <c r="J132" s="20" t="s">
        <v>82</v>
      </c>
      <c r="K132" s="25">
        <v>56</v>
      </c>
      <c r="L132" s="47">
        <v>0</v>
      </c>
      <c r="M132" s="25">
        <f>K132+L132</f>
        <v>56</v>
      </c>
      <c r="N132" s="25">
        <v>278</v>
      </c>
      <c r="O132" s="25">
        <f t="shared" si="11"/>
        <v>222</v>
      </c>
      <c r="P132" s="25"/>
      <c r="Q132" s="43"/>
      <c r="R132" s="43"/>
      <c r="S132" s="43">
        <f t="shared" si="8"/>
        <v>0</v>
      </c>
      <c r="T132" s="43"/>
      <c r="U132" s="43">
        <f t="shared" ref="U132:U195" si="12">+T132-S132</f>
        <v>0</v>
      </c>
      <c r="V132" s="25"/>
      <c r="W132" s="28"/>
      <c r="X132" s="28"/>
      <c r="Y132" s="28"/>
    </row>
    <row r="133" spans="1:25" ht="45" customHeight="1">
      <c r="A133" s="16"/>
      <c r="B133" s="17"/>
      <c r="C133" s="18">
        <v>1142</v>
      </c>
      <c r="D133" s="18" t="s">
        <v>95</v>
      </c>
      <c r="E133" s="19">
        <v>8</v>
      </c>
      <c r="F133" s="21"/>
      <c r="G133" s="21"/>
      <c r="H133" s="108" t="s">
        <v>289</v>
      </c>
      <c r="I133" s="23" t="s">
        <v>1</v>
      </c>
      <c r="J133" s="20"/>
      <c r="K133" s="25"/>
      <c r="L133" s="25"/>
      <c r="M133" s="25"/>
      <c r="N133" s="25"/>
      <c r="O133" s="25"/>
      <c r="P133" s="25"/>
      <c r="Q133" s="43">
        <v>62076.800000000003</v>
      </c>
      <c r="R133" s="43">
        <v>0</v>
      </c>
      <c r="S133" s="43">
        <f t="shared" ref="S133:S196" si="13">Q133+R133</f>
        <v>62076.800000000003</v>
      </c>
      <c r="T133" s="43">
        <v>62076.800000000003</v>
      </c>
      <c r="U133" s="43">
        <f t="shared" si="12"/>
        <v>0</v>
      </c>
      <c r="V133" s="25"/>
      <c r="W133" s="26"/>
      <c r="X133" s="26"/>
      <c r="Y133" s="26"/>
    </row>
    <row r="134" spans="1:25" ht="27.6" customHeight="1">
      <c r="A134" s="16"/>
      <c r="B134" s="17"/>
      <c r="C134" s="18"/>
      <c r="D134" s="18"/>
      <c r="E134" s="19"/>
      <c r="F134" s="21"/>
      <c r="G134" s="21"/>
      <c r="H134" s="108"/>
      <c r="I134" s="23" t="s">
        <v>2</v>
      </c>
      <c r="J134" s="20" t="s">
        <v>82</v>
      </c>
      <c r="K134" s="25">
        <v>16500</v>
      </c>
      <c r="L134" s="47">
        <v>0</v>
      </c>
      <c r="M134" s="25">
        <f>K134+L134</f>
        <v>16500</v>
      </c>
      <c r="N134" s="25">
        <f>L134+M134</f>
        <v>16500</v>
      </c>
      <c r="O134" s="25">
        <f t="shared" si="11"/>
        <v>0</v>
      </c>
      <c r="P134" s="25"/>
      <c r="Q134" s="43"/>
      <c r="R134" s="43"/>
      <c r="S134" s="43">
        <f t="shared" si="13"/>
        <v>0</v>
      </c>
      <c r="T134" s="43"/>
      <c r="U134" s="43">
        <f t="shared" si="12"/>
        <v>0</v>
      </c>
      <c r="V134" s="25"/>
      <c r="W134" s="28"/>
      <c r="X134" s="28"/>
      <c r="Y134" s="28"/>
    </row>
    <row r="135" spans="1:25" ht="25.9" customHeight="1">
      <c r="A135" s="16"/>
      <c r="B135" s="17"/>
      <c r="C135" s="18"/>
      <c r="D135" s="18"/>
      <c r="E135" s="19"/>
      <c r="F135" s="21"/>
      <c r="G135" s="21"/>
      <c r="H135" s="108"/>
      <c r="I135" s="23" t="s">
        <v>79</v>
      </c>
      <c r="J135" s="20" t="s">
        <v>82</v>
      </c>
      <c r="K135" s="25">
        <v>121</v>
      </c>
      <c r="L135" s="47">
        <v>0</v>
      </c>
      <c r="M135" s="25">
        <f>K135+L135</f>
        <v>121</v>
      </c>
      <c r="N135" s="25">
        <f>L135+M135</f>
        <v>121</v>
      </c>
      <c r="O135" s="25">
        <f t="shared" si="11"/>
        <v>0</v>
      </c>
      <c r="P135" s="25"/>
      <c r="Q135" s="43"/>
      <c r="R135" s="43"/>
      <c r="S135" s="43">
        <f t="shared" si="13"/>
        <v>0</v>
      </c>
      <c r="T135" s="43"/>
      <c r="U135" s="43">
        <f t="shared" si="12"/>
        <v>0</v>
      </c>
      <c r="V135" s="25"/>
      <c r="W135" s="28"/>
      <c r="X135" s="28"/>
      <c r="Y135" s="28"/>
    </row>
    <row r="136" spans="1:25" ht="76.5" customHeight="1">
      <c r="A136" s="16"/>
      <c r="B136" s="17"/>
      <c r="C136" s="18">
        <v>1142</v>
      </c>
      <c r="D136" s="18" t="s">
        <v>95</v>
      </c>
      <c r="E136" s="19">
        <v>9</v>
      </c>
      <c r="F136" s="21"/>
      <c r="G136" s="21"/>
      <c r="H136" s="37" t="s">
        <v>61</v>
      </c>
      <c r="I136" s="23" t="s">
        <v>3</v>
      </c>
      <c r="J136" s="20" t="s">
        <v>82</v>
      </c>
      <c r="K136" s="25">
        <v>15</v>
      </c>
      <c r="L136" s="47">
        <v>0</v>
      </c>
      <c r="M136" s="25">
        <f>K136+L136</f>
        <v>15</v>
      </c>
      <c r="N136" s="25">
        <v>15</v>
      </c>
      <c r="O136" s="25">
        <f t="shared" si="11"/>
        <v>0</v>
      </c>
      <c r="P136" s="25"/>
      <c r="Q136" s="43">
        <v>59743.6</v>
      </c>
      <c r="R136" s="43">
        <v>0</v>
      </c>
      <c r="S136" s="43">
        <f t="shared" si="13"/>
        <v>59743.6</v>
      </c>
      <c r="T136" s="43">
        <v>59743.6</v>
      </c>
      <c r="U136" s="43">
        <f t="shared" si="12"/>
        <v>0</v>
      </c>
      <c r="V136" s="25"/>
      <c r="W136" s="26"/>
      <c r="X136" s="26"/>
      <c r="Y136" s="26"/>
    </row>
    <row r="137" spans="1:25" ht="61.5" customHeight="1">
      <c r="A137" s="16"/>
      <c r="B137" s="17"/>
      <c r="C137" s="18">
        <v>1142</v>
      </c>
      <c r="D137" s="18" t="s">
        <v>95</v>
      </c>
      <c r="E137" s="19">
        <v>10</v>
      </c>
      <c r="F137" s="21"/>
      <c r="G137" s="21"/>
      <c r="H137" s="108" t="s">
        <v>62</v>
      </c>
      <c r="I137" s="23" t="s">
        <v>4</v>
      </c>
      <c r="J137" s="20"/>
      <c r="K137" s="25"/>
      <c r="L137" s="25"/>
      <c r="M137" s="25"/>
      <c r="N137" s="25"/>
      <c r="O137" s="25"/>
      <c r="P137" s="25"/>
      <c r="Q137" s="43">
        <v>20757.8</v>
      </c>
      <c r="R137" s="43">
        <v>0</v>
      </c>
      <c r="S137" s="43">
        <f t="shared" si="13"/>
        <v>20757.8</v>
      </c>
      <c r="T137" s="43">
        <v>20757.8</v>
      </c>
      <c r="U137" s="43">
        <f t="shared" si="12"/>
        <v>0</v>
      </c>
      <c r="V137" s="49"/>
      <c r="W137" s="26"/>
      <c r="X137" s="26"/>
      <c r="Y137" s="26"/>
    </row>
    <row r="138" spans="1:25" ht="31.5" customHeight="1">
      <c r="A138" s="16"/>
      <c r="B138" s="17"/>
      <c r="C138" s="18"/>
      <c r="D138" s="18"/>
      <c r="E138" s="19"/>
      <c r="F138" s="21"/>
      <c r="G138" s="21"/>
      <c r="H138" s="107"/>
      <c r="I138" s="35" t="s">
        <v>5</v>
      </c>
      <c r="J138" s="20" t="s">
        <v>82</v>
      </c>
      <c r="K138" s="25">
        <v>4</v>
      </c>
      <c r="L138" s="47">
        <v>0</v>
      </c>
      <c r="M138" s="25">
        <f t="shared" ref="M138:M144" si="14">K138+L138</f>
        <v>4</v>
      </c>
      <c r="N138" s="25">
        <v>4</v>
      </c>
      <c r="O138" s="25">
        <f t="shared" si="11"/>
        <v>0</v>
      </c>
      <c r="P138" s="25"/>
      <c r="Q138" s="43"/>
      <c r="R138" s="43"/>
      <c r="S138" s="43">
        <f t="shared" si="13"/>
        <v>0</v>
      </c>
      <c r="T138" s="43"/>
      <c r="U138" s="43">
        <f t="shared" si="12"/>
        <v>0</v>
      </c>
      <c r="V138" s="25"/>
      <c r="W138" s="28"/>
      <c r="X138" s="28"/>
      <c r="Y138" s="28"/>
    </row>
    <row r="139" spans="1:25" ht="39" customHeight="1">
      <c r="A139" s="16"/>
      <c r="B139" s="17"/>
      <c r="C139" s="18"/>
      <c r="D139" s="18"/>
      <c r="E139" s="19"/>
      <c r="F139" s="21"/>
      <c r="G139" s="21"/>
      <c r="H139" s="107"/>
      <c r="I139" s="35" t="s">
        <v>6</v>
      </c>
      <c r="J139" s="20" t="s">
        <v>82</v>
      </c>
      <c r="K139" s="25">
        <v>82</v>
      </c>
      <c r="L139" s="47">
        <v>0</v>
      </c>
      <c r="M139" s="25">
        <f t="shared" si="14"/>
        <v>82</v>
      </c>
      <c r="N139" s="25">
        <v>156</v>
      </c>
      <c r="O139" s="25">
        <f t="shared" si="11"/>
        <v>74</v>
      </c>
      <c r="P139" s="25"/>
      <c r="Q139" s="43"/>
      <c r="R139" s="43"/>
      <c r="S139" s="43">
        <f t="shared" si="13"/>
        <v>0</v>
      </c>
      <c r="T139" s="43"/>
      <c r="U139" s="43">
        <f t="shared" si="12"/>
        <v>0</v>
      </c>
      <c r="V139" s="25"/>
      <c r="W139" s="28"/>
      <c r="X139" s="28"/>
      <c r="Y139" s="28"/>
    </row>
    <row r="140" spans="1:25" ht="24" customHeight="1">
      <c r="A140" s="16"/>
      <c r="B140" s="17"/>
      <c r="C140" s="18"/>
      <c r="D140" s="18"/>
      <c r="E140" s="19"/>
      <c r="F140" s="21"/>
      <c r="G140" s="21"/>
      <c r="H140" s="107"/>
      <c r="I140" s="35" t="s">
        <v>7</v>
      </c>
      <c r="J140" s="20" t="s">
        <v>82</v>
      </c>
      <c r="K140" s="25">
        <v>452</v>
      </c>
      <c r="L140" s="47">
        <v>0</v>
      </c>
      <c r="M140" s="25">
        <f t="shared" si="14"/>
        <v>452</v>
      </c>
      <c r="N140" s="25">
        <v>309</v>
      </c>
      <c r="O140" s="25">
        <f t="shared" si="11"/>
        <v>-143</v>
      </c>
      <c r="P140" s="25"/>
      <c r="Q140" s="43"/>
      <c r="R140" s="43"/>
      <c r="S140" s="43">
        <f t="shared" si="13"/>
        <v>0</v>
      </c>
      <c r="T140" s="43"/>
      <c r="U140" s="43">
        <f t="shared" si="12"/>
        <v>0</v>
      </c>
      <c r="V140" s="25"/>
      <c r="W140" s="28"/>
      <c r="X140" s="28"/>
      <c r="Y140" s="28"/>
    </row>
    <row r="141" spans="1:25" ht="34.5" customHeight="1">
      <c r="A141" s="16"/>
      <c r="B141" s="17"/>
      <c r="C141" s="18"/>
      <c r="D141" s="18"/>
      <c r="E141" s="19"/>
      <c r="F141" s="21"/>
      <c r="G141" s="21"/>
      <c r="H141" s="107"/>
      <c r="I141" s="35" t="s">
        <v>8</v>
      </c>
      <c r="J141" s="20" t="s">
        <v>82</v>
      </c>
      <c r="K141" s="25">
        <v>5</v>
      </c>
      <c r="L141" s="47">
        <v>0</v>
      </c>
      <c r="M141" s="25">
        <f t="shared" si="14"/>
        <v>5</v>
      </c>
      <c r="N141" s="25">
        <v>1</v>
      </c>
      <c r="O141" s="25">
        <f t="shared" si="11"/>
        <v>-4</v>
      </c>
      <c r="P141" s="25"/>
      <c r="Q141" s="43"/>
      <c r="R141" s="43"/>
      <c r="S141" s="43">
        <f t="shared" si="13"/>
        <v>0</v>
      </c>
      <c r="T141" s="43"/>
      <c r="U141" s="43">
        <f t="shared" si="12"/>
        <v>0</v>
      </c>
      <c r="V141" s="25"/>
      <c r="W141" s="28"/>
      <c r="X141" s="28"/>
      <c r="Y141" s="28"/>
    </row>
    <row r="142" spans="1:25" ht="39.75" customHeight="1">
      <c r="A142" s="16"/>
      <c r="B142" s="17"/>
      <c r="C142" s="18"/>
      <c r="D142" s="18"/>
      <c r="E142" s="19"/>
      <c r="F142" s="21"/>
      <c r="G142" s="21"/>
      <c r="H142" s="107"/>
      <c r="I142" s="35" t="s">
        <v>9</v>
      </c>
      <c r="J142" s="20" t="s">
        <v>82</v>
      </c>
      <c r="K142" s="25">
        <v>6</v>
      </c>
      <c r="L142" s="47">
        <v>0</v>
      </c>
      <c r="M142" s="25">
        <f t="shared" si="14"/>
        <v>6</v>
      </c>
      <c r="N142" s="25">
        <v>6</v>
      </c>
      <c r="O142" s="25">
        <f t="shared" si="11"/>
        <v>0</v>
      </c>
      <c r="P142" s="25"/>
      <c r="Q142" s="43"/>
      <c r="R142" s="43"/>
      <c r="S142" s="43">
        <f t="shared" si="13"/>
        <v>0</v>
      </c>
      <c r="T142" s="43"/>
      <c r="U142" s="43">
        <f t="shared" si="12"/>
        <v>0</v>
      </c>
      <c r="V142" s="25"/>
      <c r="W142" s="28"/>
      <c r="X142" s="28"/>
      <c r="Y142" s="28"/>
    </row>
    <row r="143" spans="1:25" ht="36" customHeight="1">
      <c r="A143" s="16"/>
      <c r="B143" s="17"/>
      <c r="C143" s="18"/>
      <c r="D143" s="18"/>
      <c r="E143" s="19"/>
      <c r="F143" s="21"/>
      <c r="G143" s="21"/>
      <c r="H143" s="107"/>
      <c r="I143" s="35" t="s">
        <v>10</v>
      </c>
      <c r="J143" s="20" t="s">
        <v>82</v>
      </c>
      <c r="K143" s="25">
        <v>72</v>
      </c>
      <c r="L143" s="47">
        <v>0</v>
      </c>
      <c r="M143" s="25">
        <f t="shared" si="14"/>
        <v>72</v>
      </c>
      <c r="N143" s="25">
        <v>237</v>
      </c>
      <c r="O143" s="25">
        <f t="shared" si="11"/>
        <v>165</v>
      </c>
      <c r="P143" s="25"/>
      <c r="Q143" s="43"/>
      <c r="R143" s="43"/>
      <c r="S143" s="43">
        <f t="shared" si="13"/>
        <v>0</v>
      </c>
      <c r="T143" s="43"/>
      <c r="U143" s="43">
        <f t="shared" si="12"/>
        <v>0</v>
      </c>
      <c r="V143" s="25"/>
      <c r="W143" s="28"/>
      <c r="X143" s="28"/>
      <c r="Y143" s="28"/>
    </row>
    <row r="144" spans="1:25" ht="48.75" customHeight="1">
      <c r="A144" s="16"/>
      <c r="B144" s="17"/>
      <c r="C144" s="18"/>
      <c r="D144" s="18"/>
      <c r="E144" s="19"/>
      <c r="F144" s="21"/>
      <c r="G144" s="21"/>
      <c r="H144" s="107"/>
      <c r="I144" s="35" t="s">
        <v>11</v>
      </c>
      <c r="J144" s="20" t="s">
        <v>82</v>
      </c>
      <c r="K144" s="25">
        <v>4</v>
      </c>
      <c r="L144" s="47">
        <v>0</v>
      </c>
      <c r="M144" s="25">
        <f t="shared" si="14"/>
        <v>4</v>
      </c>
      <c r="N144" s="25">
        <v>0</v>
      </c>
      <c r="O144" s="25">
        <f t="shared" si="11"/>
        <v>-4</v>
      </c>
      <c r="P144" s="25"/>
      <c r="Q144" s="43"/>
      <c r="R144" s="43"/>
      <c r="S144" s="43">
        <f t="shared" si="13"/>
        <v>0</v>
      </c>
      <c r="T144" s="43"/>
      <c r="U144" s="43">
        <f t="shared" si="12"/>
        <v>0</v>
      </c>
      <c r="V144" s="25"/>
      <c r="W144" s="28"/>
      <c r="X144" s="28"/>
      <c r="Y144" s="28"/>
    </row>
    <row r="145" spans="1:25" ht="63" customHeight="1">
      <c r="A145" s="16"/>
      <c r="B145" s="17"/>
      <c r="C145" s="18">
        <v>1150</v>
      </c>
      <c r="D145" s="18" t="s">
        <v>95</v>
      </c>
      <c r="E145" s="19">
        <v>1</v>
      </c>
      <c r="F145" s="21"/>
      <c r="G145" s="21"/>
      <c r="H145" s="108" t="s">
        <v>63</v>
      </c>
      <c r="I145" s="23" t="s">
        <v>12</v>
      </c>
      <c r="J145" s="20"/>
      <c r="K145" s="44"/>
      <c r="L145" s="25"/>
      <c r="M145" s="25"/>
      <c r="N145" s="25"/>
      <c r="O145" s="25"/>
      <c r="P145" s="25"/>
      <c r="Q145" s="43">
        <v>1908294.4</v>
      </c>
      <c r="R145" s="43">
        <v>304200</v>
      </c>
      <c r="S145" s="43">
        <f t="shared" si="13"/>
        <v>2212494.4</v>
      </c>
      <c r="T145" s="43">
        <v>2212399.216</v>
      </c>
      <c r="U145" s="43">
        <f t="shared" si="12"/>
        <v>-95.183999999891967</v>
      </c>
      <c r="V145" s="110" t="s">
        <v>160</v>
      </c>
      <c r="W145" s="26" t="s">
        <v>174</v>
      </c>
      <c r="X145" s="26"/>
      <c r="Y145" s="26"/>
    </row>
    <row r="146" spans="1:25" ht="74.25" customHeight="1">
      <c r="A146" s="16"/>
      <c r="B146" s="17"/>
      <c r="C146" s="18"/>
      <c r="D146" s="18"/>
      <c r="E146" s="19"/>
      <c r="F146" s="21"/>
      <c r="G146" s="21"/>
      <c r="H146" s="108"/>
      <c r="I146" s="23" t="s">
        <v>13</v>
      </c>
      <c r="J146" s="20" t="s">
        <v>82</v>
      </c>
      <c r="K146" s="44">
        <v>18400</v>
      </c>
      <c r="L146" s="47">
        <v>-81</v>
      </c>
      <c r="M146" s="25">
        <f>K146+L146</f>
        <v>18319</v>
      </c>
      <c r="N146" s="25">
        <v>21950</v>
      </c>
      <c r="O146" s="25">
        <f t="shared" si="11"/>
        <v>3631</v>
      </c>
      <c r="P146" s="25"/>
      <c r="Q146" s="43"/>
      <c r="R146" s="43"/>
      <c r="S146" s="43">
        <f t="shared" si="13"/>
        <v>0</v>
      </c>
      <c r="T146" s="43"/>
      <c r="U146" s="43">
        <f t="shared" si="12"/>
        <v>0</v>
      </c>
      <c r="V146" s="110"/>
      <c r="W146" s="28"/>
      <c r="X146" s="28"/>
      <c r="Y146" s="28"/>
    </row>
    <row r="147" spans="1:25" ht="108.75" customHeight="1">
      <c r="A147" s="16"/>
      <c r="B147" s="17"/>
      <c r="C147" s="18">
        <v>1150</v>
      </c>
      <c r="D147" s="18" t="s">
        <v>95</v>
      </c>
      <c r="E147" s="19">
        <v>2</v>
      </c>
      <c r="F147" s="21"/>
      <c r="G147" s="21"/>
      <c r="H147" s="108" t="s">
        <v>64</v>
      </c>
      <c r="I147" s="23" t="s">
        <v>14</v>
      </c>
      <c r="J147" s="20"/>
      <c r="K147" s="44"/>
      <c r="L147" s="25"/>
      <c r="M147" s="25"/>
      <c r="N147" s="25"/>
      <c r="O147" s="25"/>
      <c r="P147" s="25"/>
      <c r="Q147" s="43">
        <v>1221046.8</v>
      </c>
      <c r="R147" s="43">
        <v>0</v>
      </c>
      <c r="S147" s="43">
        <f t="shared" si="13"/>
        <v>1221046.8</v>
      </c>
      <c r="T147" s="43">
        <v>1220066.78</v>
      </c>
      <c r="U147" s="43">
        <f t="shared" si="12"/>
        <v>-980.02000000001863</v>
      </c>
      <c r="V147" s="109" t="s">
        <v>160</v>
      </c>
      <c r="W147" s="26" t="s">
        <v>174</v>
      </c>
      <c r="X147" s="26"/>
      <c r="Y147" s="26"/>
    </row>
    <row r="148" spans="1:25" ht="57" customHeight="1">
      <c r="A148" s="16"/>
      <c r="B148" s="17"/>
      <c r="C148" s="18"/>
      <c r="D148" s="18"/>
      <c r="E148" s="19"/>
      <c r="F148" s="21"/>
      <c r="G148" s="21"/>
      <c r="H148" s="108"/>
      <c r="I148" s="23" t="s">
        <v>15</v>
      </c>
      <c r="J148" s="20" t="s">
        <v>82</v>
      </c>
      <c r="K148" s="44">
        <v>9542</v>
      </c>
      <c r="L148" s="47">
        <v>0</v>
      </c>
      <c r="M148" s="25">
        <f>K148+L148</f>
        <v>9542</v>
      </c>
      <c r="N148" s="25">
        <v>14208</v>
      </c>
      <c r="O148" s="25">
        <f t="shared" si="11"/>
        <v>4666</v>
      </c>
      <c r="P148" s="25"/>
      <c r="Q148" s="43"/>
      <c r="R148" s="43"/>
      <c r="S148" s="43">
        <f t="shared" si="13"/>
        <v>0</v>
      </c>
      <c r="T148" s="43"/>
      <c r="U148" s="43">
        <f t="shared" si="12"/>
        <v>0</v>
      </c>
      <c r="V148" s="109"/>
      <c r="W148" s="28"/>
      <c r="X148" s="28"/>
      <c r="Y148" s="28"/>
    </row>
    <row r="149" spans="1:25" ht="88.5" customHeight="1">
      <c r="A149" s="16"/>
      <c r="B149" s="17"/>
      <c r="C149" s="18">
        <v>1150</v>
      </c>
      <c r="D149" s="18" t="s">
        <v>95</v>
      </c>
      <c r="E149" s="19">
        <v>3</v>
      </c>
      <c r="F149" s="21"/>
      <c r="G149" s="21"/>
      <c r="H149" s="108" t="s">
        <v>65</v>
      </c>
      <c r="I149" s="23" t="s">
        <v>16</v>
      </c>
      <c r="J149" s="20"/>
      <c r="K149" s="42"/>
      <c r="L149" s="43"/>
      <c r="M149" s="25"/>
      <c r="N149" s="25"/>
      <c r="O149" s="25"/>
      <c r="P149" s="43"/>
      <c r="Q149" s="43">
        <v>185709.8</v>
      </c>
      <c r="R149" s="43">
        <v>0</v>
      </c>
      <c r="S149" s="43">
        <f t="shared" si="13"/>
        <v>185709.8</v>
      </c>
      <c r="T149" s="43">
        <v>185644.04</v>
      </c>
      <c r="U149" s="43">
        <f t="shared" si="12"/>
        <v>-65.759999999980209</v>
      </c>
      <c r="V149" s="51" t="s">
        <v>330</v>
      </c>
      <c r="W149" s="26" t="s">
        <v>174</v>
      </c>
      <c r="X149" s="28"/>
      <c r="Y149" s="28"/>
    </row>
    <row r="150" spans="1:25" ht="39" customHeight="1">
      <c r="A150" s="16"/>
      <c r="B150" s="17"/>
      <c r="C150" s="18"/>
      <c r="D150" s="18"/>
      <c r="E150" s="19"/>
      <c r="F150" s="21"/>
      <c r="G150" s="21"/>
      <c r="H150" s="108"/>
      <c r="I150" s="35" t="s">
        <v>17</v>
      </c>
      <c r="J150" s="20" t="s">
        <v>82</v>
      </c>
      <c r="K150" s="42">
        <v>1035</v>
      </c>
      <c r="L150" s="47">
        <v>0</v>
      </c>
      <c r="M150" s="25">
        <f>K150+L150</f>
        <v>1035</v>
      </c>
      <c r="N150" s="25">
        <v>1369</v>
      </c>
      <c r="O150" s="25">
        <f t="shared" si="11"/>
        <v>334</v>
      </c>
      <c r="P150" s="43"/>
      <c r="Q150" s="43"/>
      <c r="R150" s="43"/>
      <c r="S150" s="43">
        <f t="shared" si="13"/>
        <v>0</v>
      </c>
      <c r="T150" s="43"/>
      <c r="U150" s="43">
        <f t="shared" si="12"/>
        <v>0</v>
      </c>
      <c r="V150" s="52"/>
      <c r="W150" s="28"/>
      <c r="X150" s="28"/>
      <c r="Y150" s="28"/>
    </row>
    <row r="151" spans="1:25" ht="54.75" customHeight="1">
      <c r="A151" s="16"/>
      <c r="B151" s="17"/>
      <c r="C151" s="18">
        <v>1150</v>
      </c>
      <c r="D151" s="18" t="s">
        <v>95</v>
      </c>
      <c r="E151" s="19">
        <v>4</v>
      </c>
      <c r="F151" s="21"/>
      <c r="G151" s="21"/>
      <c r="H151" s="108" t="s">
        <v>66</v>
      </c>
      <c r="I151" s="23" t="s">
        <v>18</v>
      </c>
      <c r="J151" s="20"/>
      <c r="K151" s="25"/>
      <c r="L151" s="25"/>
      <c r="M151" s="25"/>
      <c r="N151" s="25"/>
      <c r="O151" s="25"/>
      <c r="P151" s="25"/>
      <c r="Q151" s="43">
        <v>2613416.9</v>
      </c>
      <c r="R151" s="43">
        <v>114000</v>
      </c>
      <c r="S151" s="43">
        <f t="shared" si="13"/>
        <v>2727416.9</v>
      </c>
      <c r="T151" s="43">
        <v>2727160.68</v>
      </c>
      <c r="U151" s="43">
        <f t="shared" si="12"/>
        <v>-256.21999999973923</v>
      </c>
      <c r="V151" s="109" t="s">
        <v>80</v>
      </c>
      <c r="W151" s="26" t="s">
        <v>174</v>
      </c>
      <c r="X151" s="26"/>
      <c r="Y151" s="26"/>
    </row>
    <row r="152" spans="1:25" ht="39" customHeight="1">
      <c r="A152" s="16"/>
      <c r="B152" s="17"/>
      <c r="C152" s="18"/>
      <c r="D152" s="18"/>
      <c r="E152" s="19"/>
      <c r="F152" s="21"/>
      <c r="G152" s="21"/>
      <c r="H152" s="108"/>
      <c r="I152" s="35" t="s">
        <v>19</v>
      </c>
      <c r="J152" s="20" t="s">
        <v>82</v>
      </c>
      <c r="K152" s="47">
        <v>6391</v>
      </c>
      <c r="L152" s="47">
        <v>0</v>
      </c>
      <c r="M152" s="25">
        <f>K152+L152</f>
        <v>6391</v>
      </c>
      <c r="N152" s="25">
        <v>6003</v>
      </c>
      <c r="O152" s="25">
        <f t="shared" si="11"/>
        <v>-388</v>
      </c>
      <c r="P152" s="25"/>
      <c r="Q152" s="43"/>
      <c r="R152" s="43"/>
      <c r="S152" s="43">
        <f t="shared" si="13"/>
        <v>0</v>
      </c>
      <c r="T152" s="43"/>
      <c r="U152" s="43">
        <f t="shared" si="12"/>
        <v>0</v>
      </c>
      <c r="V152" s="109"/>
      <c r="W152" s="28"/>
      <c r="X152" s="28"/>
      <c r="Y152" s="28"/>
    </row>
    <row r="153" spans="1:25" ht="63.75" customHeight="1">
      <c r="A153" s="16"/>
      <c r="B153" s="17"/>
      <c r="C153" s="18">
        <v>1150</v>
      </c>
      <c r="D153" s="18" t="s">
        <v>95</v>
      </c>
      <c r="E153" s="19">
        <v>5</v>
      </c>
      <c r="F153" s="21"/>
      <c r="G153" s="21"/>
      <c r="H153" s="108" t="s">
        <v>67</v>
      </c>
      <c r="I153" s="23" t="s">
        <v>20</v>
      </c>
      <c r="J153" s="20"/>
      <c r="K153" s="44"/>
      <c r="L153" s="25"/>
      <c r="M153" s="25"/>
      <c r="N153" s="25"/>
      <c r="O153" s="25"/>
      <c r="P153" s="25"/>
      <c r="Q153" s="43">
        <v>1121485.3</v>
      </c>
      <c r="R153" s="43">
        <v>0</v>
      </c>
      <c r="S153" s="43">
        <f t="shared" si="13"/>
        <v>1121485.3</v>
      </c>
      <c r="T153" s="43">
        <v>1120940.32</v>
      </c>
      <c r="U153" s="43">
        <f t="shared" si="12"/>
        <v>-544.97999999998137</v>
      </c>
      <c r="V153" s="109" t="s">
        <v>80</v>
      </c>
      <c r="W153" s="26" t="s">
        <v>174</v>
      </c>
      <c r="X153" s="26"/>
      <c r="Y153" s="26"/>
    </row>
    <row r="154" spans="1:25" ht="41.25" customHeight="1">
      <c r="A154" s="16"/>
      <c r="B154" s="17"/>
      <c r="C154" s="18"/>
      <c r="D154" s="18"/>
      <c r="E154" s="19"/>
      <c r="F154" s="21"/>
      <c r="G154" s="21"/>
      <c r="H154" s="108"/>
      <c r="I154" s="35" t="s">
        <v>21</v>
      </c>
      <c r="J154" s="20" t="s">
        <v>82</v>
      </c>
      <c r="K154" s="42">
        <v>10912</v>
      </c>
      <c r="L154" s="25">
        <v>0</v>
      </c>
      <c r="M154" s="25">
        <f>K154+L154</f>
        <v>10912</v>
      </c>
      <c r="N154" s="25">
        <v>10906</v>
      </c>
      <c r="O154" s="25">
        <f t="shared" si="11"/>
        <v>-6</v>
      </c>
      <c r="P154" s="43"/>
      <c r="Q154" s="43"/>
      <c r="R154" s="43"/>
      <c r="S154" s="43">
        <f t="shared" si="13"/>
        <v>0</v>
      </c>
      <c r="T154" s="43"/>
      <c r="U154" s="43">
        <f t="shared" si="12"/>
        <v>0</v>
      </c>
      <c r="V154" s="109"/>
      <c r="W154" s="28"/>
      <c r="X154" s="28"/>
      <c r="Y154" s="28"/>
    </row>
    <row r="155" spans="1:25" ht="44.25" customHeight="1">
      <c r="A155" s="16"/>
      <c r="B155" s="17"/>
      <c r="C155" s="18">
        <v>1150</v>
      </c>
      <c r="D155" s="18" t="s">
        <v>95</v>
      </c>
      <c r="E155" s="19">
        <v>6</v>
      </c>
      <c r="F155" s="21"/>
      <c r="G155" s="21"/>
      <c r="H155" s="108" t="s">
        <v>68</v>
      </c>
      <c r="I155" s="23" t="s">
        <v>22</v>
      </c>
      <c r="J155" s="20"/>
      <c r="K155" s="25"/>
      <c r="L155" s="25"/>
      <c r="M155" s="25"/>
      <c r="N155" s="25"/>
      <c r="O155" s="25"/>
      <c r="P155" s="25"/>
      <c r="Q155" s="43">
        <v>613346.80000000005</v>
      </c>
      <c r="R155" s="43">
        <v>0</v>
      </c>
      <c r="S155" s="43">
        <f t="shared" si="13"/>
        <v>613346.80000000005</v>
      </c>
      <c r="T155" s="43">
        <v>613072.30000000005</v>
      </c>
      <c r="U155" s="43">
        <f t="shared" si="12"/>
        <v>-274.5</v>
      </c>
      <c r="V155" s="109" t="s">
        <v>330</v>
      </c>
      <c r="W155" s="26" t="s">
        <v>174</v>
      </c>
      <c r="X155" s="28"/>
      <c r="Y155" s="28"/>
    </row>
    <row r="156" spans="1:25" ht="44.25" customHeight="1">
      <c r="A156" s="16"/>
      <c r="B156" s="17"/>
      <c r="C156" s="18"/>
      <c r="D156" s="18"/>
      <c r="E156" s="19"/>
      <c r="F156" s="21"/>
      <c r="G156" s="21"/>
      <c r="H156" s="108"/>
      <c r="I156" s="35" t="s">
        <v>23</v>
      </c>
      <c r="J156" s="20" t="s">
        <v>82</v>
      </c>
      <c r="K156" s="47">
        <v>3794</v>
      </c>
      <c r="L156" s="47">
        <v>0</v>
      </c>
      <c r="M156" s="25">
        <f>K156+L156</f>
        <v>3794</v>
      </c>
      <c r="N156" s="25">
        <v>4249</v>
      </c>
      <c r="O156" s="25">
        <f t="shared" si="11"/>
        <v>455</v>
      </c>
      <c r="P156" s="25"/>
      <c r="Q156" s="43"/>
      <c r="R156" s="43"/>
      <c r="S156" s="43">
        <f t="shared" si="13"/>
        <v>0</v>
      </c>
      <c r="T156" s="43"/>
      <c r="U156" s="43">
        <f t="shared" si="12"/>
        <v>0</v>
      </c>
      <c r="V156" s="109"/>
      <c r="W156" s="28"/>
      <c r="X156" s="28"/>
      <c r="Y156" s="28"/>
    </row>
    <row r="157" spans="1:25" ht="91.5" customHeight="1">
      <c r="A157" s="16"/>
      <c r="B157" s="17"/>
      <c r="C157" s="18">
        <v>1150</v>
      </c>
      <c r="D157" s="18" t="s">
        <v>95</v>
      </c>
      <c r="E157" s="19">
        <v>7</v>
      </c>
      <c r="F157" s="21"/>
      <c r="G157" s="21"/>
      <c r="H157" s="37" t="s">
        <v>69</v>
      </c>
      <c r="I157" s="23" t="s">
        <v>24</v>
      </c>
      <c r="J157" s="20"/>
      <c r="K157" s="44"/>
      <c r="L157" s="25"/>
      <c r="M157" s="25"/>
      <c r="N157" s="25"/>
      <c r="O157" s="25"/>
      <c r="P157" s="25"/>
      <c r="Q157" s="43">
        <v>6922000.7999999998</v>
      </c>
      <c r="R157" s="43">
        <v>0</v>
      </c>
      <c r="S157" s="43">
        <f t="shared" si="13"/>
        <v>6922000.7999999998</v>
      </c>
      <c r="T157" s="43">
        <v>6876900.8640000001</v>
      </c>
      <c r="U157" s="43">
        <f t="shared" si="12"/>
        <v>-45099.935999999754</v>
      </c>
      <c r="V157" s="50" t="s">
        <v>160</v>
      </c>
      <c r="W157" s="26" t="s">
        <v>174</v>
      </c>
      <c r="X157" s="26"/>
      <c r="Y157" s="26"/>
    </row>
    <row r="158" spans="1:25" ht="30" customHeight="1">
      <c r="A158" s="16"/>
      <c r="B158" s="17"/>
      <c r="C158" s="18"/>
      <c r="D158" s="18"/>
      <c r="E158" s="19"/>
      <c r="F158" s="21"/>
      <c r="G158" s="21"/>
      <c r="H158" s="37"/>
      <c r="I158" s="35" t="s">
        <v>25</v>
      </c>
      <c r="J158" s="20" t="s">
        <v>82</v>
      </c>
      <c r="K158" s="42">
        <v>55062</v>
      </c>
      <c r="L158" s="47">
        <v>0</v>
      </c>
      <c r="M158" s="25">
        <f>K158+L158</f>
        <v>55062</v>
      </c>
      <c r="N158" s="25">
        <v>59610</v>
      </c>
      <c r="O158" s="25">
        <f t="shared" si="11"/>
        <v>4548</v>
      </c>
      <c r="P158" s="25"/>
      <c r="Q158" s="43"/>
      <c r="R158" s="43"/>
      <c r="S158" s="43">
        <f t="shared" si="13"/>
        <v>0</v>
      </c>
      <c r="T158" s="43"/>
      <c r="U158" s="43">
        <f t="shared" si="12"/>
        <v>0</v>
      </c>
      <c r="V158" s="50"/>
      <c r="W158" s="28"/>
      <c r="X158" s="28"/>
      <c r="Y158" s="28"/>
    </row>
    <row r="159" spans="1:25" ht="57" customHeight="1">
      <c r="A159" s="16"/>
      <c r="B159" s="17"/>
      <c r="C159" s="18">
        <v>1150</v>
      </c>
      <c r="D159" s="18" t="s">
        <v>95</v>
      </c>
      <c r="E159" s="19">
        <v>8</v>
      </c>
      <c r="F159" s="21"/>
      <c r="G159" s="21"/>
      <c r="H159" s="108" t="s">
        <v>70</v>
      </c>
      <c r="I159" s="23" t="s">
        <v>26</v>
      </c>
      <c r="J159" s="20"/>
      <c r="K159" s="44"/>
      <c r="L159" s="25"/>
      <c r="M159" s="25"/>
      <c r="N159" s="25"/>
      <c r="O159" s="25"/>
      <c r="P159" s="25"/>
      <c r="Q159" s="43">
        <v>372790.2</v>
      </c>
      <c r="R159" s="43">
        <v>-14000</v>
      </c>
      <c r="S159" s="43">
        <f t="shared" si="13"/>
        <v>358790.2</v>
      </c>
      <c r="T159" s="43">
        <v>343981.02</v>
      </c>
      <c r="U159" s="43">
        <f t="shared" si="12"/>
        <v>-14809.179999999993</v>
      </c>
      <c r="V159" s="109" t="s">
        <v>160</v>
      </c>
      <c r="W159" s="26" t="s">
        <v>174</v>
      </c>
      <c r="X159" s="26"/>
      <c r="Y159" s="26"/>
    </row>
    <row r="160" spans="1:25" ht="39.75" customHeight="1">
      <c r="A160" s="16"/>
      <c r="B160" s="17"/>
      <c r="C160" s="18"/>
      <c r="D160" s="18"/>
      <c r="E160" s="19"/>
      <c r="F160" s="21"/>
      <c r="G160" s="21"/>
      <c r="H160" s="108"/>
      <c r="I160" s="35" t="s">
        <v>27</v>
      </c>
      <c r="J160" s="20" t="s">
        <v>82</v>
      </c>
      <c r="K160" s="42">
        <v>4597</v>
      </c>
      <c r="L160" s="47">
        <v>0</v>
      </c>
      <c r="M160" s="25">
        <f>K160+L160</f>
        <v>4597</v>
      </c>
      <c r="N160" s="25">
        <v>4675</v>
      </c>
      <c r="O160" s="25">
        <f t="shared" si="11"/>
        <v>78</v>
      </c>
      <c r="P160" s="25"/>
      <c r="Q160" s="43"/>
      <c r="R160" s="43"/>
      <c r="S160" s="43">
        <f t="shared" si="13"/>
        <v>0</v>
      </c>
      <c r="T160" s="43"/>
      <c r="U160" s="43">
        <f t="shared" si="12"/>
        <v>0</v>
      </c>
      <c r="V160" s="109"/>
      <c r="W160" s="28"/>
      <c r="X160" s="28"/>
      <c r="Y160" s="28"/>
    </row>
    <row r="161" spans="1:25" ht="38.25">
      <c r="A161" s="16"/>
      <c r="B161" s="17"/>
      <c r="C161" s="18">
        <v>1150</v>
      </c>
      <c r="D161" s="18" t="s">
        <v>95</v>
      </c>
      <c r="E161" s="19">
        <v>9</v>
      </c>
      <c r="F161" s="21"/>
      <c r="G161" s="21"/>
      <c r="H161" s="108" t="s">
        <v>71</v>
      </c>
      <c r="I161" s="23" t="s">
        <v>28</v>
      </c>
      <c r="J161" s="20"/>
      <c r="K161" s="44"/>
      <c r="L161" s="25"/>
      <c r="M161" s="25"/>
      <c r="N161" s="25"/>
      <c r="O161" s="25"/>
      <c r="P161" s="25"/>
      <c r="Q161" s="43">
        <v>7570939.2999999998</v>
      </c>
      <c r="R161" s="43">
        <v>306000</v>
      </c>
      <c r="S161" s="43">
        <f t="shared" si="13"/>
        <v>7876939.2999999998</v>
      </c>
      <c r="T161" s="43">
        <v>7876746.1399999997</v>
      </c>
      <c r="U161" s="43">
        <f t="shared" si="12"/>
        <v>-193.16000000014901</v>
      </c>
      <c r="V161" s="109" t="s">
        <v>331</v>
      </c>
      <c r="W161" s="26" t="s">
        <v>174</v>
      </c>
      <c r="X161" s="26"/>
      <c r="Y161" s="26"/>
    </row>
    <row r="162" spans="1:25" ht="74.25" customHeight="1">
      <c r="A162" s="16"/>
      <c r="B162" s="17"/>
      <c r="C162" s="18"/>
      <c r="D162" s="18"/>
      <c r="E162" s="19"/>
      <c r="F162" s="21"/>
      <c r="G162" s="21"/>
      <c r="H162" s="108"/>
      <c r="I162" s="23" t="s">
        <v>29</v>
      </c>
      <c r="J162" s="20" t="s">
        <v>82</v>
      </c>
      <c r="K162" s="42">
        <v>42500</v>
      </c>
      <c r="L162" s="47">
        <v>-67</v>
      </c>
      <c r="M162" s="25">
        <f>K162+L162</f>
        <v>42433</v>
      </c>
      <c r="N162" s="25">
        <v>62213</v>
      </c>
      <c r="O162" s="25">
        <f t="shared" si="11"/>
        <v>19780</v>
      </c>
      <c r="P162" s="25"/>
      <c r="Q162" s="43"/>
      <c r="R162" s="43"/>
      <c r="S162" s="43">
        <f t="shared" si="13"/>
        <v>0</v>
      </c>
      <c r="T162" s="43"/>
      <c r="U162" s="43">
        <f t="shared" si="12"/>
        <v>0</v>
      </c>
      <c r="V162" s="109"/>
      <c r="W162" s="28"/>
      <c r="X162" s="28"/>
      <c r="Y162" s="28"/>
    </row>
    <row r="163" spans="1:25" ht="82.5" customHeight="1">
      <c r="A163" s="16"/>
      <c r="B163" s="17"/>
      <c r="C163" s="18">
        <v>1150</v>
      </c>
      <c r="D163" s="18" t="s">
        <v>95</v>
      </c>
      <c r="E163" s="19">
        <v>10</v>
      </c>
      <c r="F163" s="21"/>
      <c r="G163" s="21"/>
      <c r="H163" s="108" t="s">
        <v>30</v>
      </c>
      <c r="I163" s="23" t="s">
        <v>30</v>
      </c>
      <c r="J163" s="20"/>
      <c r="K163" s="53"/>
      <c r="L163" s="54"/>
      <c r="M163" s="25"/>
      <c r="N163" s="25"/>
      <c r="O163" s="25"/>
      <c r="P163" s="55"/>
      <c r="Q163" s="43">
        <v>7202267.0999999996</v>
      </c>
      <c r="R163" s="43">
        <v>236000</v>
      </c>
      <c r="S163" s="43">
        <f t="shared" si="13"/>
        <v>7438267.0999999996</v>
      </c>
      <c r="T163" s="43">
        <v>7438190.7970000003</v>
      </c>
      <c r="U163" s="43">
        <f t="shared" si="12"/>
        <v>-76.302999999374151</v>
      </c>
      <c r="V163" s="105" t="s">
        <v>331</v>
      </c>
      <c r="W163" s="26" t="s">
        <v>174</v>
      </c>
      <c r="X163" s="26"/>
      <c r="Y163" s="26"/>
    </row>
    <row r="164" spans="1:25" ht="80.25" customHeight="1">
      <c r="A164" s="16"/>
      <c r="B164" s="17"/>
      <c r="C164" s="18"/>
      <c r="D164" s="18"/>
      <c r="E164" s="19"/>
      <c r="F164" s="21"/>
      <c r="G164" s="21"/>
      <c r="H164" s="108"/>
      <c r="I164" s="23" t="s">
        <v>31</v>
      </c>
      <c r="J164" s="20" t="s">
        <v>82</v>
      </c>
      <c r="K164" s="44">
        <v>62422</v>
      </c>
      <c r="L164" s="55">
        <v>-208</v>
      </c>
      <c r="M164" s="25">
        <f>K164+L164</f>
        <v>62214</v>
      </c>
      <c r="N164" s="25">
        <v>66471</v>
      </c>
      <c r="O164" s="25">
        <f t="shared" si="11"/>
        <v>4257</v>
      </c>
      <c r="P164" s="25"/>
      <c r="Q164" s="43"/>
      <c r="R164" s="43"/>
      <c r="S164" s="43">
        <f t="shared" si="13"/>
        <v>0</v>
      </c>
      <c r="T164" s="43"/>
      <c r="U164" s="43">
        <f t="shared" si="12"/>
        <v>0</v>
      </c>
      <c r="V164" s="106"/>
      <c r="W164" s="28"/>
      <c r="X164" s="28"/>
      <c r="Y164" s="28"/>
    </row>
    <row r="165" spans="1:25" ht="70.5" customHeight="1">
      <c r="A165" s="16"/>
      <c r="B165" s="17"/>
      <c r="C165" s="18">
        <v>1150</v>
      </c>
      <c r="D165" s="18" t="s">
        <v>95</v>
      </c>
      <c r="E165" s="19">
        <v>11</v>
      </c>
      <c r="F165" s="21"/>
      <c r="G165" s="21"/>
      <c r="H165" s="108" t="s">
        <v>72</v>
      </c>
      <c r="I165" s="23" t="s">
        <v>32</v>
      </c>
      <c r="J165" s="20"/>
      <c r="K165" s="44"/>
      <c r="L165" s="25"/>
      <c r="M165" s="25"/>
      <c r="N165" s="25"/>
      <c r="O165" s="25"/>
      <c r="P165" s="25"/>
      <c r="Q165" s="43">
        <v>1425100.8</v>
      </c>
      <c r="R165" s="43">
        <v>0</v>
      </c>
      <c r="S165" s="43">
        <f t="shared" si="13"/>
        <v>1425100.8</v>
      </c>
      <c r="T165" s="43">
        <v>1425043.1240000001</v>
      </c>
      <c r="U165" s="43">
        <f t="shared" si="12"/>
        <v>-57.675999999977648</v>
      </c>
      <c r="V165" s="109" t="s">
        <v>80</v>
      </c>
      <c r="W165" s="26" t="s">
        <v>174</v>
      </c>
      <c r="X165" s="26"/>
      <c r="Y165" s="26"/>
    </row>
    <row r="166" spans="1:25" ht="33" customHeight="1">
      <c r="A166" s="16"/>
      <c r="B166" s="17"/>
      <c r="C166" s="18"/>
      <c r="D166" s="18"/>
      <c r="E166" s="19"/>
      <c r="F166" s="21"/>
      <c r="G166" s="21"/>
      <c r="H166" s="108"/>
      <c r="I166" s="23" t="s">
        <v>33</v>
      </c>
      <c r="J166" s="20" t="s">
        <v>82</v>
      </c>
      <c r="K166" s="44">
        <v>5098</v>
      </c>
      <c r="L166" s="55">
        <v>0</v>
      </c>
      <c r="M166" s="25">
        <f>K166+L166</f>
        <v>5098</v>
      </c>
      <c r="N166" s="25">
        <v>4388</v>
      </c>
      <c r="O166" s="25">
        <f t="shared" si="11"/>
        <v>-710</v>
      </c>
      <c r="P166" s="25"/>
      <c r="Q166" s="43"/>
      <c r="R166" s="43"/>
      <c r="S166" s="43">
        <f t="shared" si="13"/>
        <v>0</v>
      </c>
      <c r="T166" s="43"/>
      <c r="U166" s="43">
        <f t="shared" si="12"/>
        <v>0</v>
      </c>
      <c r="V166" s="109"/>
      <c r="W166" s="28"/>
      <c r="X166" s="28"/>
      <c r="Y166" s="28"/>
    </row>
    <row r="167" spans="1:25" ht="50.25" customHeight="1">
      <c r="A167" s="16"/>
      <c r="B167" s="17"/>
      <c r="C167" s="18">
        <v>1150</v>
      </c>
      <c r="D167" s="18" t="s">
        <v>95</v>
      </c>
      <c r="E167" s="19">
        <v>12</v>
      </c>
      <c r="F167" s="21"/>
      <c r="G167" s="21"/>
      <c r="H167" s="108" t="s">
        <v>73</v>
      </c>
      <c r="I167" s="23" t="s">
        <v>34</v>
      </c>
      <c r="J167" s="20"/>
      <c r="K167" s="44"/>
      <c r="L167" s="25"/>
      <c r="M167" s="25"/>
      <c r="N167" s="25"/>
      <c r="O167" s="25"/>
      <c r="P167" s="25"/>
      <c r="Q167" s="43">
        <v>871144.9</v>
      </c>
      <c r="R167" s="43">
        <v>0</v>
      </c>
      <c r="S167" s="43">
        <f t="shared" si="13"/>
        <v>871144.9</v>
      </c>
      <c r="T167" s="43">
        <v>857707.20700000005</v>
      </c>
      <c r="U167" s="43">
        <f t="shared" si="12"/>
        <v>-13437.69299999997</v>
      </c>
      <c r="V167" s="109" t="s">
        <v>80</v>
      </c>
      <c r="W167" s="26" t="s">
        <v>174</v>
      </c>
      <c r="X167" s="26"/>
      <c r="Y167" s="26"/>
    </row>
    <row r="168" spans="1:25" ht="43.5" customHeight="1">
      <c r="A168" s="16"/>
      <c r="B168" s="17"/>
      <c r="C168" s="18"/>
      <c r="D168" s="18"/>
      <c r="E168" s="19"/>
      <c r="F168" s="21"/>
      <c r="G168" s="21"/>
      <c r="H168" s="108"/>
      <c r="I168" s="23" t="s">
        <v>35</v>
      </c>
      <c r="J168" s="20" t="s">
        <v>82</v>
      </c>
      <c r="K168" s="44">
        <v>49500</v>
      </c>
      <c r="L168" s="47">
        <v>0</v>
      </c>
      <c r="M168" s="25">
        <f>K168+L168</f>
        <v>49500</v>
      </c>
      <c r="N168" s="25">
        <v>46721</v>
      </c>
      <c r="O168" s="25">
        <f t="shared" si="11"/>
        <v>-2779</v>
      </c>
      <c r="P168" s="25"/>
      <c r="Q168" s="43"/>
      <c r="R168" s="43"/>
      <c r="S168" s="43">
        <f t="shared" si="13"/>
        <v>0</v>
      </c>
      <c r="T168" s="43"/>
      <c r="U168" s="43">
        <f t="shared" si="12"/>
        <v>0</v>
      </c>
      <c r="V168" s="109"/>
      <c r="W168" s="28"/>
      <c r="X168" s="28"/>
      <c r="Y168" s="28"/>
    </row>
    <row r="169" spans="1:25" ht="52.5" customHeight="1">
      <c r="A169" s="16"/>
      <c r="B169" s="17"/>
      <c r="C169" s="18">
        <v>1150</v>
      </c>
      <c r="D169" s="18" t="s">
        <v>95</v>
      </c>
      <c r="E169" s="19">
        <v>13</v>
      </c>
      <c r="F169" s="21"/>
      <c r="G169" s="21"/>
      <c r="H169" s="37" t="s">
        <v>74</v>
      </c>
      <c r="I169" s="23" t="s">
        <v>36</v>
      </c>
      <c r="J169" s="20"/>
      <c r="K169" s="44"/>
      <c r="L169" s="25"/>
      <c r="M169" s="25"/>
      <c r="N169" s="25"/>
      <c r="O169" s="25"/>
      <c r="P169" s="25"/>
      <c r="Q169" s="43">
        <v>2200</v>
      </c>
      <c r="R169" s="43">
        <v>0</v>
      </c>
      <c r="S169" s="43">
        <f t="shared" si="13"/>
        <v>2200</v>
      </c>
      <c r="T169" s="43">
        <v>0</v>
      </c>
      <c r="U169" s="43">
        <f t="shared" si="12"/>
        <v>-2200</v>
      </c>
      <c r="V169" s="50" t="s">
        <v>81</v>
      </c>
      <c r="W169" s="26" t="s">
        <v>174</v>
      </c>
      <c r="X169" s="26"/>
      <c r="Y169" s="26"/>
    </row>
    <row r="170" spans="1:25" ht="30.75" customHeight="1">
      <c r="A170" s="16"/>
      <c r="B170" s="17"/>
      <c r="C170" s="18"/>
      <c r="D170" s="18"/>
      <c r="E170" s="19"/>
      <c r="F170" s="21"/>
      <c r="G170" s="21"/>
      <c r="H170" s="37"/>
      <c r="I170" s="23" t="s">
        <v>37</v>
      </c>
      <c r="J170" s="20" t="s">
        <v>82</v>
      </c>
      <c r="K170" s="44">
        <v>11</v>
      </c>
      <c r="L170" s="47">
        <v>0</v>
      </c>
      <c r="M170" s="25">
        <f>K170+L170</f>
        <v>11</v>
      </c>
      <c r="N170" s="25">
        <v>0</v>
      </c>
      <c r="O170" s="25">
        <f t="shared" si="11"/>
        <v>-11</v>
      </c>
      <c r="P170" s="25"/>
      <c r="Q170" s="43"/>
      <c r="R170" s="43"/>
      <c r="S170" s="43">
        <f t="shared" si="13"/>
        <v>0</v>
      </c>
      <c r="T170" s="43"/>
      <c r="U170" s="43">
        <f t="shared" si="12"/>
        <v>0</v>
      </c>
      <c r="V170" s="50"/>
      <c r="W170" s="28"/>
      <c r="X170" s="28"/>
      <c r="Y170" s="28"/>
    </row>
    <row r="171" spans="1:25" ht="78" customHeight="1">
      <c r="A171" s="16"/>
      <c r="B171" s="17"/>
      <c r="C171" s="18">
        <v>1150</v>
      </c>
      <c r="D171" s="18" t="s">
        <v>95</v>
      </c>
      <c r="E171" s="19">
        <v>14</v>
      </c>
      <c r="F171" s="21"/>
      <c r="G171" s="21"/>
      <c r="H171" s="108" t="s">
        <v>287</v>
      </c>
      <c r="I171" s="23" t="s">
        <v>333</v>
      </c>
      <c r="J171" s="20"/>
      <c r="K171" s="44"/>
      <c r="L171" s="25"/>
      <c r="M171" s="25"/>
      <c r="N171" s="25"/>
      <c r="O171" s="25"/>
      <c r="P171" s="25"/>
      <c r="Q171" s="43">
        <v>2683555</v>
      </c>
      <c r="R171" s="43">
        <v>166000</v>
      </c>
      <c r="S171" s="43">
        <f t="shared" si="13"/>
        <v>2849555</v>
      </c>
      <c r="T171" s="43">
        <v>2849410.37</v>
      </c>
      <c r="U171" s="43">
        <f t="shared" si="12"/>
        <v>-144.62999999988824</v>
      </c>
      <c r="V171" s="50" t="s">
        <v>168</v>
      </c>
      <c r="W171" s="26" t="s">
        <v>174</v>
      </c>
      <c r="X171" s="26"/>
      <c r="Y171" s="26"/>
    </row>
    <row r="172" spans="1:25" ht="25.5" customHeight="1">
      <c r="A172" s="16"/>
      <c r="B172" s="17"/>
      <c r="C172" s="18"/>
      <c r="D172" s="18"/>
      <c r="E172" s="19"/>
      <c r="F172" s="21"/>
      <c r="G172" s="21"/>
      <c r="H172" s="108"/>
      <c r="I172" s="23" t="s">
        <v>37</v>
      </c>
      <c r="J172" s="20" t="s">
        <v>82</v>
      </c>
      <c r="K172" s="44">
        <v>15436</v>
      </c>
      <c r="L172" s="47">
        <v>-575</v>
      </c>
      <c r="M172" s="25">
        <f>K172+L172</f>
        <v>14861</v>
      </c>
      <c r="N172" s="25">
        <v>28051</v>
      </c>
      <c r="O172" s="25">
        <f>N172-M172</f>
        <v>13190</v>
      </c>
      <c r="P172" s="25"/>
      <c r="Q172" s="43"/>
      <c r="R172" s="43"/>
      <c r="S172" s="43">
        <f t="shared" si="13"/>
        <v>0</v>
      </c>
      <c r="T172" s="43"/>
      <c r="U172" s="43">
        <f t="shared" si="12"/>
        <v>0</v>
      </c>
      <c r="V172" s="50"/>
      <c r="W172" s="28"/>
      <c r="X172" s="28"/>
      <c r="Y172" s="28"/>
    </row>
    <row r="173" spans="1:25" ht="48.75" customHeight="1">
      <c r="A173" s="18"/>
      <c r="B173" s="18"/>
      <c r="C173" s="18">
        <v>1150</v>
      </c>
      <c r="D173" s="18" t="s">
        <v>95</v>
      </c>
      <c r="E173" s="19">
        <v>15</v>
      </c>
      <c r="F173" s="21"/>
      <c r="G173" s="21"/>
      <c r="H173" s="107" t="s">
        <v>201</v>
      </c>
      <c r="I173" s="56" t="s">
        <v>202</v>
      </c>
      <c r="J173" s="21"/>
      <c r="K173" s="25"/>
      <c r="L173" s="25"/>
      <c r="M173" s="25"/>
      <c r="N173" s="25"/>
      <c r="O173" s="25"/>
      <c r="P173" s="25"/>
      <c r="Q173" s="43">
        <v>3305484</v>
      </c>
      <c r="R173" s="43">
        <v>-1025000</v>
      </c>
      <c r="S173" s="43">
        <f t="shared" si="13"/>
        <v>2280484</v>
      </c>
      <c r="T173" s="43">
        <v>2257802.69</v>
      </c>
      <c r="U173" s="43">
        <f t="shared" si="12"/>
        <v>-22681.310000000056</v>
      </c>
      <c r="V173" s="105" t="s">
        <v>168</v>
      </c>
      <c r="W173" s="103" t="s">
        <v>174</v>
      </c>
      <c r="X173" s="26"/>
      <c r="Y173" s="26"/>
    </row>
    <row r="174" spans="1:25" ht="33.75" customHeight="1">
      <c r="A174" s="18"/>
      <c r="B174" s="18"/>
      <c r="C174" s="18"/>
      <c r="D174" s="18"/>
      <c r="E174" s="19"/>
      <c r="F174" s="21"/>
      <c r="G174" s="21"/>
      <c r="H174" s="107"/>
      <c r="I174" s="56" t="s">
        <v>37</v>
      </c>
      <c r="J174" s="20" t="s">
        <v>82</v>
      </c>
      <c r="K174" s="25">
        <v>14918</v>
      </c>
      <c r="L174" s="47">
        <v>0</v>
      </c>
      <c r="M174" s="25">
        <v>14918</v>
      </c>
      <c r="N174" s="25">
        <v>18828</v>
      </c>
      <c r="O174" s="25">
        <f t="shared" si="11"/>
        <v>3910</v>
      </c>
      <c r="P174" s="25"/>
      <c r="Q174" s="43"/>
      <c r="R174" s="43"/>
      <c r="S174" s="43">
        <f t="shared" si="13"/>
        <v>0</v>
      </c>
      <c r="T174" s="43"/>
      <c r="U174" s="43">
        <f t="shared" si="12"/>
        <v>0</v>
      </c>
      <c r="V174" s="106"/>
      <c r="W174" s="104"/>
      <c r="X174" s="28"/>
      <c r="Y174" s="28"/>
    </row>
    <row r="175" spans="1:25" ht="26.25" customHeight="1">
      <c r="A175" s="18"/>
      <c r="B175" s="18"/>
      <c r="C175" s="18"/>
      <c r="D175" s="18"/>
      <c r="E175" s="19"/>
      <c r="F175" s="21"/>
      <c r="G175" s="21"/>
      <c r="H175" s="107"/>
      <c r="I175" s="56" t="s">
        <v>203</v>
      </c>
      <c r="J175" s="20"/>
      <c r="K175" s="25">
        <v>88998</v>
      </c>
      <c r="L175" s="47">
        <v>0</v>
      </c>
      <c r="M175" s="25">
        <f>K175+L175</f>
        <v>88998</v>
      </c>
      <c r="N175" s="25">
        <v>72781</v>
      </c>
      <c r="O175" s="25">
        <f t="shared" si="11"/>
        <v>-16217</v>
      </c>
      <c r="P175" s="25"/>
      <c r="Q175" s="43"/>
      <c r="R175" s="43"/>
      <c r="S175" s="43">
        <f t="shared" si="13"/>
        <v>0</v>
      </c>
      <c r="T175" s="43"/>
      <c r="U175" s="43">
        <f t="shared" si="12"/>
        <v>0</v>
      </c>
      <c r="V175" s="25"/>
      <c r="W175" s="28"/>
      <c r="X175" s="28"/>
      <c r="Y175" s="28"/>
    </row>
    <row r="176" spans="1:25" ht="51" customHeight="1">
      <c r="A176" s="18"/>
      <c r="B176" s="18"/>
      <c r="C176" s="18">
        <v>1150</v>
      </c>
      <c r="D176" s="18" t="s">
        <v>95</v>
      </c>
      <c r="E176" s="19">
        <v>16</v>
      </c>
      <c r="F176" s="21"/>
      <c r="G176" s="21"/>
      <c r="H176" s="107" t="s">
        <v>268</v>
      </c>
      <c r="I176" s="56" t="s">
        <v>177</v>
      </c>
      <c r="J176" s="20"/>
      <c r="K176" s="25"/>
      <c r="L176" s="25"/>
      <c r="M176" s="25"/>
      <c r="N176" s="25"/>
      <c r="O176" s="25"/>
      <c r="P176" s="25"/>
      <c r="Q176" s="43">
        <v>500000</v>
      </c>
      <c r="R176" s="43">
        <v>451100</v>
      </c>
      <c r="S176" s="43">
        <f t="shared" si="13"/>
        <v>951100</v>
      </c>
      <c r="T176" s="43">
        <v>951094.5</v>
      </c>
      <c r="U176" s="43">
        <f t="shared" si="12"/>
        <v>-5.5</v>
      </c>
      <c r="V176" s="107" t="s">
        <v>332</v>
      </c>
      <c r="W176" s="103" t="s">
        <v>174</v>
      </c>
      <c r="X176" s="28"/>
      <c r="Y176" s="28"/>
    </row>
    <row r="177" spans="1:25" ht="50.25" customHeight="1">
      <c r="A177" s="18"/>
      <c r="B177" s="18"/>
      <c r="C177" s="18"/>
      <c r="D177" s="18"/>
      <c r="E177" s="19"/>
      <c r="F177" s="21"/>
      <c r="G177" s="21"/>
      <c r="H177" s="107"/>
      <c r="I177" s="56" t="s">
        <v>178</v>
      </c>
      <c r="J177" s="20" t="s">
        <v>82</v>
      </c>
      <c r="K177" s="25">
        <v>420</v>
      </c>
      <c r="L177" s="47">
        <v>379</v>
      </c>
      <c r="M177" s="25">
        <f>K177+L177</f>
        <v>799</v>
      </c>
      <c r="N177" s="25">
        <v>1411</v>
      </c>
      <c r="O177" s="25">
        <f t="shared" si="11"/>
        <v>612</v>
      </c>
      <c r="P177" s="25"/>
      <c r="Q177" s="43"/>
      <c r="R177" s="43"/>
      <c r="S177" s="43">
        <f t="shared" si="13"/>
        <v>0</v>
      </c>
      <c r="T177" s="43"/>
      <c r="U177" s="43">
        <f t="shared" si="12"/>
        <v>0</v>
      </c>
      <c r="V177" s="107"/>
      <c r="W177" s="104"/>
      <c r="X177" s="28"/>
      <c r="Y177" s="28"/>
    </row>
    <row r="178" spans="1:25" ht="66.75" customHeight="1">
      <c r="A178" s="18"/>
      <c r="B178" s="18"/>
      <c r="C178" s="18">
        <v>1150</v>
      </c>
      <c r="D178" s="18" t="s">
        <v>95</v>
      </c>
      <c r="E178" s="19">
        <v>17</v>
      </c>
      <c r="F178" s="21"/>
      <c r="G178" s="21"/>
      <c r="H178" s="107" t="s">
        <v>261</v>
      </c>
      <c r="I178" s="56" t="s">
        <v>179</v>
      </c>
      <c r="J178" s="20"/>
      <c r="K178" s="25"/>
      <c r="L178" s="25"/>
      <c r="M178" s="25"/>
      <c r="N178" s="25"/>
      <c r="O178" s="25"/>
      <c r="P178" s="25"/>
      <c r="Q178" s="43">
        <v>78637</v>
      </c>
      <c r="R178" s="43">
        <v>0</v>
      </c>
      <c r="S178" s="43">
        <f t="shared" si="13"/>
        <v>78637</v>
      </c>
      <c r="T178" s="43">
        <v>56065.2</v>
      </c>
      <c r="U178" s="43">
        <f t="shared" si="12"/>
        <v>-22571.800000000003</v>
      </c>
      <c r="V178" s="105" t="s">
        <v>168</v>
      </c>
      <c r="W178" s="26" t="s">
        <v>174</v>
      </c>
      <c r="X178" s="28"/>
      <c r="Y178" s="28"/>
    </row>
    <row r="179" spans="1:25" ht="30.75" customHeight="1">
      <c r="A179" s="18"/>
      <c r="B179" s="18"/>
      <c r="C179" s="18"/>
      <c r="D179" s="18"/>
      <c r="E179" s="19"/>
      <c r="F179" s="21"/>
      <c r="G179" s="21"/>
      <c r="H179" s="107"/>
      <c r="I179" s="56" t="s">
        <v>180</v>
      </c>
      <c r="J179" s="20" t="s">
        <v>82</v>
      </c>
      <c r="K179" s="25">
        <v>696</v>
      </c>
      <c r="L179" s="47">
        <v>0</v>
      </c>
      <c r="M179" s="25">
        <f>K179+L179</f>
        <v>696</v>
      </c>
      <c r="N179" s="25">
        <v>180</v>
      </c>
      <c r="O179" s="25">
        <f t="shared" si="11"/>
        <v>-516</v>
      </c>
      <c r="P179" s="25"/>
      <c r="Q179" s="43"/>
      <c r="R179" s="43"/>
      <c r="S179" s="43">
        <f t="shared" si="13"/>
        <v>0</v>
      </c>
      <c r="T179" s="43"/>
      <c r="U179" s="43">
        <f t="shared" si="12"/>
        <v>0</v>
      </c>
      <c r="V179" s="106"/>
      <c r="W179" s="28"/>
      <c r="X179" s="28"/>
      <c r="Y179" s="28"/>
    </row>
    <row r="180" spans="1:25" ht="48.75" customHeight="1">
      <c r="A180" s="18"/>
      <c r="B180" s="17"/>
      <c r="C180" s="18">
        <v>1015</v>
      </c>
      <c r="D180" s="18" t="s">
        <v>96</v>
      </c>
      <c r="E180" s="19">
        <v>32</v>
      </c>
      <c r="F180" s="21"/>
      <c r="G180" s="21"/>
      <c r="H180" s="107" t="s">
        <v>280</v>
      </c>
      <c r="I180" s="56" t="s">
        <v>323</v>
      </c>
      <c r="J180" s="20"/>
      <c r="K180" s="25"/>
      <c r="L180" s="25"/>
      <c r="M180" s="25"/>
      <c r="N180" s="25"/>
      <c r="O180" s="25"/>
      <c r="P180" s="25"/>
      <c r="Q180" s="43">
        <v>49536</v>
      </c>
      <c r="R180" s="43">
        <v>-8100</v>
      </c>
      <c r="S180" s="43">
        <f t="shared" si="13"/>
        <v>41436</v>
      </c>
      <c r="T180" s="43">
        <v>41399</v>
      </c>
      <c r="U180" s="43">
        <f t="shared" si="12"/>
        <v>-37</v>
      </c>
      <c r="V180" s="32" t="s">
        <v>334</v>
      </c>
      <c r="W180" s="28"/>
      <c r="X180" s="28"/>
      <c r="Y180" s="28"/>
    </row>
    <row r="181" spans="1:25" ht="37.5" customHeight="1">
      <c r="A181" s="18"/>
      <c r="B181" s="18"/>
      <c r="C181" s="18"/>
      <c r="D181" s="18"/>
      <c r="E181" s="19"/>
      <c r="F181" s="21"/>
      <c r="G181" s="21"/>
      <c r="H181" s="107"/>
      <c r="I181" s="56" t="s">
        <v>181</v>
      </c>
      <c r="J181" s="20" t="s">
        <v>82</v>
      </c>
      <c r="K181" s="25">
        <v>688</v>
      </c>
      <c r="L181" s="47">
        <v>0</v>
      </c>
      <c r="M181" s="25">
        <f>K181+L181</f>
        <v>688</v>
      </c>
      <c r="N181" s="25">
        <v>688</v>
      </c>
      <c r="O181" s="25">
        <f>N181-M181</f>
        <v>0</v>
      </c>
      <c r="P181" s="25"/>
      <c r="Q181" s="43"/>
      <c r="R181" s="43"/>
      <c r="S181" s="43">
        <f t="shared" si="13"/>
        <v>0</v>
      </c>
      <c r="T181" s="43"/>
      <c r="U181" s="43">
        <f t="shared" si="12"/>
        <v>0</v>
      </c>
      <c r="V181" s="25"/>
      <c r="W181" s="28"/>
      <c r="X181" s="28"/>
      <c r="Y181" s="28"/>
    </row>
    <row r="182" spans="1:25" ht="60" customHeight="1">
      <c r="A182" s="18"/>
      <c r="B182" s="17"/>
      <c r="C182" s="18">
        <v>1099</v>
      </c>
      <c r="D182" s="18" t="s">
        <v>96</v>
      </c>
      <c r="E182" s="19">
        <v>1</v>
      </c>
      <c r="F182" s="21"/>
      <c r="G182" s="21"/>
      <c r="H182" s="107" t="s">
        <v>182</v>
      </c>
      <c r="I182" s="56" t="s">
        <v>183</v>
      </c>
      <c r="J182" s="20"/>
      <c r="K182" s="25"/>
      <c r="L182" s="25"/>
      <c r="M182" s="25"/>
      <c r="N182" s="25"/>
      <c r="O182" s="25"/>
      <c r="P182" s="25"/>
      <c r="Q182" s="43">
        <v>45820</v>
      </c>
      <c r="R182" s="43">
        <v>0</v>
      </c>
      <c r="S182" s="43">
        <f t="shared" si="13"/>
        <v>45820</v>
      </c>
      <c r="T182" s="43">
        <v>0</v>
      </c>
      <c r="U182" s="43">
        <f t="shared" si="12"/>
        <v>-45820</v>
      </c>
      <c r="V182" s="32" t="s">
        <v>321</v>
      </c>
      <c r="W182" s="26" t="s">
        <v>174</v>
      </c>
      <c r="X182" s="28"/>
      <c r="Y182" s="28"/>
    </row>
    <row r="183" spans="1:25" ht="35.25" customHeight="1">
      <c r="A183" s="18"/>
      <c r="B183" s="18"/>
      <c r="C183" s="18"/>
      <c r="D183" s="18"/>
      <c r="E183" s="19"/>
      <c r="F183" s="21"/>
      <c r="G183" s="21"/>
      <c r="H183" s="107"/>
      <c r="I183" s="56" t="s">
        <v>184</v>
      </c>
      <c r="J183" s="20" t="s">
        <v>82</v>
      </c>
      <c r="K183" s="25">
        <v>16060</v>
      </c>
      <c r="L183" s="47">
        <v>0</v>
      </c>
      <c r="M183" s="25">
        <f>K183+L183</f>
        <v>16060</v>
      </c>
      <c r="N183" s="25">
        <v>0</v>
      </c>
      <c r="O183" s="25">
        <f>N183-M183</f>
        <v>-16060</v>
      </c>
      <c r="P183" s="25"/>
      <c r="Q183" s="43"/>
      <c r="R183" s="43"/>
      <c r="S183" s="43">
        <f t="shared" si="13"/>
        <v>0</v>
      </c>
      <c r="T183" s="43"/>
      <c r="U183" s="43">
        <f t="shared" si="12"/>
        <v>0</v>
      </c>
      <c r="V183" s="25"/>
      <c r="W183" s="28"/>
      <c r="X183" s="28"/>
      <c r="Y183" s="28"/>
    </row>
    <row r="184" spans="1:25" ht="51" customHeight="1">
      <c r="A184" s="18"/>
      <c r="B184" s="57"/>
      <c r="C184" s="57">
        <v>1110</v>
      </c>
      <c r="D184" s="57" t="s">
        <v>96</v>
      </c>
      <c r="E184" s="19">
        <v>2</v>
      </c>
      <c r="F184" s="57"/>
      <c r="G184" s="57"/>
      <c r="H184" s="107" t="s">
        <v>185</v>
      </c>
      <c r="I184" s="56" t="s">
        <v>186</v>
      </c>
      <c r="J184" s="20"/>
      <c r="K184" s="25"/>
      <c r="L184" s="25"/>
      <c r="M184" s="25"/>
      <c r="N184" s="25"/>
      <c r="O184" s="25"/>
      <c r="P184" s="25"/>
      <c r="Q184" s="43">
        <v>11520</v>
      </c>
      <c r="R184" s="43">
        <v>0</v>
      </c>
      <c r="S184" s="43">
        <f t="shared" si="13"/>
        <v>11520</v>
      </c>
      <c r="T184" s="43">
        <v>9953.7999999999993</v>
      </c>
      <c r="U184" s="43">
        <f t="shared" si="12"/>
        <v>-1566.2000000000007</v>
      </c>
      <c r="V184" s="107" t="s">
        <v>322</v>
      </c>
      <c r="W184" s="103" t="s">
        <v>174</v>
      </c>
      <c r="X184" s="28"/>
      <c r="Y184" s="28"/>
    </row>
    <row r="185" spans="1:25" ht="27" customHeight="1">
      <c r="A185" s="18"/>
      <c r="B185" s="18"/>
      <c r="C185" s="18"/>
      <c r="D185" s="18"/>
      <c r="E185" s="19"/>
      <c r="F185" s="21"/>
      <c r="G185" s="21"/>
      <c r="H185" s="107"/>
      <c r="I185" s="56" t="s">
        <v>187</v>
      </c>
      <c r="J185" s="20" t="s">
        <v>82</v>
      </c>
      <c r="K185" s="25">
        <v>26</v>
      </c>
      <c r="L185" s="47">
        <v>0</v>
      </c>
      <c r="M185" s="25">
        <f>K185+L185</f>
        <v>26</v>
      </c>
      <c r="N185" s="25">
        <v>26</v>
      </c>
      <c r="O185" s="25">
        <f>N185-M185</f>
        <v>0</v>
      </c>
      <c r="P185" s="25"/>
      <c r="Q185" s="43"/>
      <c r="R185" s="43"/>
      <c r="S185" s="43">
        <f t="shared" si="13"/>
        <v>0</v>
      </c>
      <c r="T185" s="43"/>
      <c r="U185" s="43">
        <f t="shared" si="12"/>
        <v>0</v>
      </c>
      <c r="V185" s="107"/>
      <c r="W185" s="104"/>
      <c r="X185" s="28"/>
      <c r="Y185" s="28"/>
    </row>
    <row r="186" spans="1:25" ht="69.75" customHeight="1">
      <c r="A186" s="16"/>
      <c r="B186" s="17"/>
      <c r="C186" s="18">
        <v>1142</v>
      </c>
      <c r="D186" s="18" t="s">
        <v>96</v>
      </c>
      <c r="E186" s="19">
        <v>1</v>
      </c>
      <c r="F186" s="21"/>
      <c r="G186" s="21"/>
      <c r="H186" s="118" t="s">
        <v>75</v>
      </c>
      <c r="I186" s="23" t="s">
        <v>38</v>
      </c>
      <c r="J186" s="20"/>
      <c r="K186" s="25"/>
      <c r="L186" s="25"/>
      <c r="M186" s="25"/>
      <c r="N186" s="25"/>
      <c r="O186" s="25"/>
      <c r="P186" s="25"/>
      <c r="Q186" s="43">
        <v>2560272.5</v>
      </c>
      <c r="R186" s="43">
        <v>-521600</v>
      </c>
      <c r="S186" s="43">
        <f t="shared" si="13"/>
        <v>2038672.5</v>
      </c>
      <c r="T186" s="43">
        <v>1920889.2339999999</v>
      </c>
      <c r="U186" s="43">
        <f t="shared" si="12"/>
        <v>-117783.26600000006</v>
      </c>
      <c r="V186" s="32" t="s">
        <v>320</v>
      </c>
      <c r="W186" s="26" t="s">
        <v>174</v>
      </c>
      <c r="X186" s="26"/>
      <c r="Y186" s="26"/>
    </row>
    <row r="187" spans="1:25" ht="23.25" customHeight="1">
      <c r="A187" s="16"/>
      <c r="B187" s="17"/>
      <c r="C187" s="18"/>
      <c r="D187" s="18"/>
      <c r="E187" s="19"/>
      <c r="F187" s="21"/>
      <c r="G187" s="21"/>
      <c r="H187" s="119"/>
      <c r="I187" s="23" t="s">
        <v>39</v>
      </c>
      <c r="J187" s="20" t="s">
        <v>82</v>
      </c>
      <c r="K187" s="25">
        <v>155000</v>
      </c>
      <c r="L187" s="47">
        <v>0</v>
      </c>
      <c r="M187" s="25">
        <f>K187+L187</f>
        <v>155000</v>
      </c>
      <c r="N187" s="25">
        <v>155000</v>
      </c>
      <c r="O187" s="25">
        <f t="shared" si="11"/>
        <v>0</v>
      </c>
      <c r="P187" s="25"/>
      <c r="Q187" s="43"/>
      <c r="R187" s="43"/>
      <c r="S187" s="43">
        <f t="shared" si="13"/>
        <v>0</v>
      </c>
      <c r="T187" s="43"/>
      <c r="U187" s="43">
        <f t="shared" si="12"/>
        <v>0</v>
      </c>
      <c r="V187" s="25"/>
      <c r="W187" s="28"/>
      <c r="X187" s="28"/>
      <c r="Y187" s="28"/>
    </row>
    <row r="188" spans="1:25" ht="30.75" customHeight="1">
      <c r="A188" s="16"/>
      <c r="B188" s="17"/>
      <c r="C188" s="18">
        <v>1142</v>
      </c>
      <c r="D188" s="18" t="s">
        <v>96</v>
      </c>
      <c r="E188" s="19">
        <v>2</v>
      </c>
      <c r="F188" s="21"/>
      <c r="G188" s="21"/>
      <c r="H188" s="108" t="s">
        <v>76</v>
      </c>
      <c r="I188" s="23" t="s">
        <v>40</v>
      </c>
      <c r="J188" s="20"/>
      <c r="K188" s="25"/>
      <c r="L188" s="25"/>
      <c r="M188" s="25"/>
      <c r="N188" s="25"/>
      <c r="O188" s="25"/>
      <c r="P188" s="25"/>
      <c r="Q188" s="43">
        <v>40365</v>
      </c>
      <c r="R188" s="43">
        <v>0</v>
      </c>
      <c r="S188" s="43">
        <f t="shared" si="13"/>
        <v>40365</v>
      </c>
      <c r="T188" s="43">
        <v>28074.18</v>
      </c>
      <c r="U188" s="43">
        <f t="shared" si="12"/>
        <v>-12290.82</v>
      </c>
      <c r="V188" s="103" t="s">
        <v>346</v>
      </c>
      <c r="W188" s="103" t="s">
        <v>174</v>
      </c>
      <c r="X188" s="26"/>
      <c r="Y188" s="26"/>
    </row>
    <row r="189" spans="1:25" ht="33.75" customHeight="1">
      <c r="A189" s="16"/>
      <c r="B189" s="17"/>
      <c r="C189" s="18"/>
      <c r="D189" s="18"/>
      <c r="E189" s="19"/>
      <c r="F189" s="21"/>
      <c r="G189" s="21"/>
      <c r="H189" s="108"/>
      <c r="I189" s="23" t="s">
        <v>41</v>
      </c>
      <c r="J189" s="20" t="s">
        <v>82</v>
      </c>
      <c r="K189" s="25">
        <v>111</v>
      </c>
      <c r="L189" s="47">
        <v>0</v>
      </c>
      <c r="M189" s="25">
        <f>K189+L189</f>
        <v>111</v>
      </c>
      <c r="N189" s="25">
        <v>187</v>
      </c>
      <c r="O189" s="25">
        <f t="shared" si="11"/>
        <v>76</v>
      </c>
      <c r="P189" s="25"/>
      <c r="Q189" s="43"/>
      <c r="R189" s="43"/>
      <c r="S189" s="43">
        <f t="shared" si="13"/>
        <v>0</v>
      </c>
      <c r="T189" s="43"/>
      <c r="U189" s="43">
        <f t="shared" si="12"/>
        <v>0</v>
      </c>
      <c r="V189" s="104"/>
      <c r="W189" s="104"/>
      <c r="X189" s="28"/>
      <c r="Y189" s="28"/>
    </row>
    <row r="190" spans="1:25" ht="101.25" customHeight="1">
      <c r="A190" s="113"/>
      <c r="B190" s="113"/>
      <c r="C190" s="58">
        <v>1142</v>
      </c>
      <c r="D190" s="58" t="s">
        <v>95</v>
      </c>
      <c r="E190" s="59">
        <v>15</v>
      </c>
      <c r="F190" s="113"/>
      <c r="G190" s="113"/>
      <c r="H190" s="117" t="s">
        <v>204</v>
      </c>
      <c r="I190" s="20" t="s">
        <v>220</v>
      </c>
      <c r="J190" s="20"/>
      <c r="K190" s="60"/>
      <c r="L190" s="25"/>
      <c r="M190" s="60"/>
      <c r="N190" s="60"/>
      <c r="O190" s="60"/>
      <c r="P190" s="60"/>
      <c r="Q190" s="79"/>
      <c r="R190" s="80">
        <v>5555</v>
      </c>
      <c r="S190" s="43">
        <f t="shared" si="13"/>
        <v>5555</v>
      </c>
      <c r="T190" s="80">
        <v>5555</v>
      </c>
      <c r="U190" s="43">
        <f t="shared" si="12"/>
        <v>0</v>
      </c>
      <c r="V190" s="49"/>
      <c r="W190" s="26"/>
      <c r="X190" s="28"/>
      <c r="Y190" s="28"/>
    </row>
    <row r="191" spans="1:25" ht="36.75" customHeight="1">
      <c r="A191" s="113"/>
      <c r="B191" s="113"/>
      <c r="C191" s="116"/>
      <c r="D191" s="116"/>
      <c r="E191" s="112"/>
      <c r="F191" s="113"/>
      <c r="G191" s="113"/>
      <c r="H191" s="117"/>
      <c r="I191" s="20" t="s">
        <v>221</v>
      </c>
      <c r="J191" s="20" t="s">
        <v>82</v>
      </c>
      <c r="K191" s="25">
        <v>50</v>
      </c>
      <c r="L191" s="25">
        <v>0</v>
      </c>
      <c r="M191" s="25">
        <f>K191+L191</f>
        <v>50</v>
      </c>
      <c r="N191" s="25">
        <v>138</v>
      </c>
      <c r="O191" s="25">
        <f t="shared" si="11"/>
        <v>88</v>
      </c>
      <c r="P191" s="60"/>
      <c r="Q191" s="79"/>
      <c r="R191" s="79"/>
      <c r="S191" s="43">
        <f t="shared" si="13"/>
        <v>0</v>
      </c>
      <c r="T191" s="79"/>
      <c r="U191" s="43">
        <f t="shared" si="12"/>
        <v>0</v>
      </c>
      <c r="V191" s="61"/>
      <c r="W191" s="28"/>
      <c r="X191" s="28"/>
      <c r="Y191" s="28"/>
    </row>
    <row r="192" spans="1:25" ht="33" customHeight="1">
      <c r="A192" s="113"/>
      <c r="B192" s="113"/>
      <c r="C192" s="116"/>
      <c r="D192" s="116"/>
      <c r="E192" s="112"/>
      <c r="F192" s="113"/>
      <c r="G192" s="113"/>
      <c r="H192" s="117"/>
      <c r="I192" s="20" t="s">
        <v>222</v>
      </c>
      <c r="J192" s="20" t="s">
        <v>82</v>
      </c>
      <c r="K192" s="25">
        <v>1600</v>
      </c>
      <c r="L192" s="25">
        <v>0</v>
      </c>
      <c r="M192" s="25">
        <f>K192+L192</f>
        <v>1600</v>
      </c>
      <c r="N192" s="25">
        <v>1855</v>
      </c>
      <c r="O192" s="25">
        <f t="shared" si="11"/>
        <v>255</v>
      </c>
      <c r="P192" s="60"/>
      <c r="Q192" s="79"/>
      <c r="R192" s="79"/>
      <c r="S192" s="43">
        <f t="shared" si="13"/>
        <v>0</v>
      </c>
      <c r="T192" s="79"/>
      <c r="U192" s="43">
        <f t="shared" si="12"/>
        <v>0</v>
      </c>
      <c r="V192" s="61"/>
      <c r="W192" s="28"/>
      <c r="X192" s="28"/>
      <c r="Y192" s="28"/>
    </row>
    <row r="193" spans="1:25" ht="21" customHeight="1">
      <c r="A193" s="113"/>
      <c r="B193" s="113"/>
      <c r="C193" s="116"/>
      <c r="D193" s="116"/>
      <c r="E193" s="112"/>
      <c r="F193" s="113"/>
      <c r="G193" s="113"/>
      <c r="H193" s="117"/>
      <c r="I193" s="20" t="s">
        <v>223</v>
      </c>
      <c r="J193" s="20" t="s">
        <v>77</v>
      </c>
      <c r="K193" s="62">
        <v>0.96</v>
      </c>
      <c r="L193" s="63">
        <v>0</v>
      </c>
      <c r="M193" s="62">
        <f>K193+L193</f>
        <v>0.96</v>
      </c>
      <c r="N193" s="62">
        <v>0.92</v>
      </c>
      <c r="O193" s="64">
        <f t="shared" si="11"/>
        <v>-3.9999999999999925E-2</v>
      </c>
      <c r="P193" s="60"/>
      <c r="Q193" s="79"/>
      <c r="R193" s="79"/>
      <c r="S193" s="43">
        <f t="shared" si="13"/>
        <v>0</v>
      </c>
      <c r="T193" s="79"/>
      <c r="U193" s="43">
        <f t="shared" si="12"/>
        <v>0</v>
      </c>
      <c r="V193" s="61"/>
      <c r="W193" s="28"/>
      <c r="X193" s="28"/>
      <c r="Y193" s="28"/>
    </row>
    <row r="194" spans="1:25" ht="33.75" customHeight="1">
      <c r="A194" s="113"/>
      <c r="B194" s="113"/>
      <c r="C194" s="116"/>
      <c r="D194" s="116"/>
      <c r="E194" s="112"/>
      <c r="F194" s="113"/>
      <c r="G194" s="113"/>
      <c r="H194" s="117"/>
      <c r="I194" s="20" t="s">
        <v>224</v>
      </c>
      <c r="J194" s="20" t="s">
        <v>77</v>
      </c>
      <c r="K194" s="62">
        <v>0.9</v>
      </c>
      <c r="L194" s="63">
        <v>0</v>
      </c>
      <c r="M194" s="62">
        <f>K194+L194</f>
        <v>0.9</v>
      </c>
      <c r="N194" s="63">
        <v>0.83299999999999996</v>
      </c>
      <c r="O194" s="64">
        <f>N194-M194</f>
        <v>-6.700000000000006E-2</v>
      </c>
      <c r="P194" s="60"/>
      <c r="Q194" s="79"/>
      <c r="R194" s="79"/>
      <c r="S194" s="43">
        <f t="shared" si="13"/>
        <v>0</v>
      </c>
      <c r="T194" s="79"/>
      <c r="U194" s="43">
        <f t="shared" si="12"/>
        <v>0</v>
      </c>
      <c r="V194" s="61"/>
      <c r="W194" s="28"/>
      <c r="X194" s="28"/>
      <c r="Y194" s="28"/>
    </row>
    <row r="195" spans="1:25" ht="33.75" customHeight="1">
      <c r="A195" s="113"/>
      <c r="B195" s="113"/>
      <c r="C195" s="116"/>
      <c r="D195" s="116"/>
      <c r="E195" s="112"/>
      <c r="F195" s="113"/>
      <c r="G195" s="113"/>
      <c r="H195" s="117"/>
      <c r="I195" s="20" t="s">
        <v>225</v>
      </c>
      <c r="J195" s="20" t="s">
        <v>77</v>
      </c>
      <c r="K195" s="63">
        <v>1</v>
      </c>
      <c r="L195" s="63">
        <v>0</v>
      </c>
      <c r="M195" s="63">
        <f>K195+L195</f>
        <v>1</v>
      </c>
      <c r="N195" s="63">
        <v>0.93300000000000005</v>
      </c>
      <c r="O195" s="64">
        <f>N195-M195</f>
        <v>-6.6999999999999948E-2</v>
      </c>
      <c r="P195" s="60"/>
      <c r="Q195" s="79"/>
      <c r="R195" s="79"/>
      <c r="S195" s="43">
        <f t="shared" si="13"/>
        <v>0</v>
      </c>
      <c r="T195" s="79"/>
      <c r="U195" s="43">
        <f t="shared" si="12"/>
        <v>0</v>
      </c>
      <c r="V195" s="61"/>
      <c r="W195" s="28"/>
      <c r="X195" s="28"/>
      <c r="Y195" s="28"/>
    </row>
    <row r="196" spans="1:25" ht="106.5" customHeight="1">
      <c r="A196" s="21"/>
      <c r="B196" s="21"/>
      <c r="C196" s="58">
        <v>1142</v>
      </c>
      <c r="D196" s="58" t="s">
        <v>259</v>
      </c>
      <c r="E196" s="59">
        <v>10</v>
      </c>
      <c r="F196" s="21"/>
      <c r="G196" s="21"/>
      <c r="H196" s="17" t="s">
        <v>205</v>
      </c>
      <c r="I196" s="17" t="s">
        <v>226</v>
      </c>
      <c r="J196" s="20"/>
      <c r="K196" s="64"/>
      <c r="L196" s="65"/>
      <c r="M196" s="60"/>
      <c r="N196" s="60"/>
      <c r="O196" s="60"/>
      <c r="P196" s="60"/>
      <c r="Q196" s="79"/>
      <c r="R196" s="80">
        <v>12210</v>
      </c>
      <c r="S196" s="43">
        <f t="shared" si="13"/>
        <v>12210</v>
      </c>
      <c r="T196" s="43">
        <v>7908</v>
      </c>
      <c r="U196" s="43">
        <f t="shared" ref="U196:U250" si="15">+T196-S196</f>
        <v>-4302</v>
      </c>
      <c r="V196" s="40" t="s">
        <v>284</v>
      </c>
      <c r="W196" s="26" t="s">
        <v>174</v>
      </c>
      <c r="X196" s="28"/>
      <c r="Y196" s="28"/>
    </row>
    <row r="197" spans="1:25" ht="60.75" customHeight="1">
      <c r="A197" s="113"/>
      <c r="B197" s="113"/>
      <c r="C197" s="58">
        <v>1142</v>
      </c>
      <c r="D197" s="58" t="s">
        <v>259</v>
      </c>
      <c r="E197" s="59">
        <v>11</v>
      </c>
      <c r="F197" s="113"/>
      <c r="G197" s="113"/>
      <c r="H197" s="117" t="s">
        <v>206</v>
      </c>
      <c r="I197" s="20" t="s">
        <v>270</v>
      </c>
      <c r="J197" s="20"/>
      <c r="K197" s="60"/>
      <c r="L197" s="60"/>
      <c r="M197" s="60"/>
      <c r="N197" s="60"/>
      <c r="O197" s="60"/>
      <c r="P197" s="60"/>
      <c r="Q197" s="43"/>
      <c r="R197" s="43">
        <f>74253.1+'[1]Axyusak 1'!$K$28</f>
        <v>92579.5</v>
      </c>
      <c r="S197" s="43">
        <f t="shared" ref="S197:S254" si="16">Q197+R197</f>
        <v>92579.5</v>
      </c>
      <c r="T197" s="43">
        <v>91532.058000000077</v>
      </c>
      <c r="U197" s="43">
        <f t="shared" si="15"/>
        <v>-1047.4419999999227</v>
      </c>
      <c r="V197" s="40" t="s">
        <v>254</v>
      </c>
      <c r="W197" s="26" t="s">
        <v>174</v>
      </c>
      <c r="X197" s="28"/>
      <c r="Y197" s="28"/>
    </row>
    <row r="198" spans="1:25" ht="33.75" customHeight="1">
      <c r="A198" s="113"/>
      <c r="B198" s="113"/>
      <c r="C198" s="116"/>
      <c r="D198" s="116"/>
      <c r="E198" s="112"/>
      <c r="F198" s="113"/>
      <c r="G198" s="113"/>
      <c r="H198" s="117"/>
      <c r="I198" s="20" t="s">
        <v>271</v>
      </c>
      <c r="J198" s="20" t="s">
        <v>82</v>
      </c>
      <c r="K198" s="25">
        <f>152+68</f>
        <v>220</v>
      </c>
      <c r="L198" s="25">
        <v>0</v>
      </c>
      <c r="M198" s="25">
        <f t="shared" ref="M198:M207" si="17">+K198+L198</f>
        <v>220</v>
      </c>
      <c r="N198" s="25">
        <v>267</v>
      </c>
      <c r="O198" s="25">
        <f t="shared" ref="O198:O207" si="18">N198-M198</f>
        <v>47</v>
      </c>
      <c r="P198" s="60"/>
      <c r="Q198" s="79"/>
      <c r="R198" s="79"/>
      <c r="S198" s="43">
        <f t="shared" si="16"/>
        <v>0</v>
      </c>
      <c r="T198" s="79"/>
      <c r="U198" s="43">
        <f t="shared" si="15"/>
        <v>0</v>
      </c>
      <c r="V198" s="40"/>
      <c r="W198" s="28"/>
      <c r="X198" s="28"/>
      <c r="Y198" s="28"/>
    </row>
    <row r="199" spans="1:25" ht="33.75" customHeight="1">
      <c r="A199" s="113"/>
      <c r="B199" s="113"/>
      <c r="C199" s="116"/>
      <c r="D199" s="116"/>
      <c r="E199" s="112"/>
      <c r="F199" s="113"/>
      <c r="G199" s="113"/>
      <c r="H199" s="117"/>
      <c r="I199" s="20" t="s">
        <v>272</v>
      </c>
      <c r="J199" s="20" t="s">
        <v>82</v>
      </c>
      <c r="K199" s="25">
        <v>707</v>
      </c>
      <c r="L199" s="25">
        <v>0</v>
      </c>
      <c r="M199" s="25">
        <f t="shared" si="17"/>
        <v>707</v>
      </c>
      <c r="N199" s="25">
        <v>870</v>
      </c>
      <c r="O199" s="25">
        <f t="shared" si="18"/>
        <v>163</v>
      </c>
      <c r="P199" s="60"/>
      <c r="Q199" s="79"/>
      <c r="R199" s="79"/>
      <c r="S199" s="43">
        <f t="shared" si="16"/>
        <v>0</v>
      </c>
      <c r="T199" s="79"/>
      <c r="U199" s="43">
        <f t="shared" si="15"/>
        <v>0</v>
      </c>
      <c r="V199" s="40"/>
      <c r="W199" s="28"/>
      <c r="X199" s="28"/>
      <c r="Y199" s="28"/>
    </row>
    <row r="200" spans="1:25" ht="33.75" customHeight="1">
      <c r="A200" s="113"/>
      <c r="B200" s="113"/>
      <c r="C200" s="116"/>
      <c r="D200" s="116"/>
      <c r="E200" s="112"/>
      <c r="F200" s="113"/>
      <c r="G200" s="113"/>
      <c r="H200" s="117"/>
      <c r="I200" s="20" t="s">
        <v>273</v>
      </c>
      <c r="J200" s="20" t="s">
        <v>82</v>
      </c>
      <c r="K200" s="25">
        <f>5+2</f>
        <v>7</v>
      </c>
      <c r="L200" s="25">
        <v>0</v>
      </c>
      <c r="M200" s="25">
        <f t="shared" si="17"/>
        <v>7</v>
      </c>
      <c r="N200" s="25">
        <v>15</v>
      </c>
      <c r="O200" s="25">
        <f t="shared" si="18"/>
        <v>8</v>
      </c>
      <c r="P200" s="60"/>
      <c r="Q200" s="79"/>
      <c r="R200" s="79"/>
      <c r="S200" s="43">
        <f t="shared" si="16"/>
        <v>0</v>
      </c>
      <c r="T200" s="79"/>
      <c r="U200" s="43">
        <f t="shared" si="15"/>
        <v>0</v>
      </c>
      <c r="V200" s="40"/>
      <c r="W200" s="28"/>
      <c r="X200" s="28"/>
      <c r="Y200" s="28"/>
    </row>
    <row r="201" spans="1:25" ht="33.75" customHeight="1">
      <c r="A201" s="113"/>
      <c r="B201" s="113"/>
      <c r="C201" s="116"/>
      <c r="D201" s="116"/>
      <c r="E201" s="112"/>
      <c r="F201" s="113"/>
      <c r="G201" s="113"/>
      <c r="H201" s="117"/>
      <c r="I201" s="20" t="s">
        <v>274</v>
      </c>
      <c r="J201" s="20" t="s">
        <v>82</v>
      </c>
      <c r="K201" s="25">
        <f>60+27</f>
        <v>87</v>
      </c>
      <c r="L201" s="25">
        <v>0</v>
      </c>
      <c r="M201" s="25">
        <f t="shared" si="17"/>
        <v>87</v>
      </c>
      <c r="N201" s="25">
        <v>81</v>
      </c>
      <c r="O201" s="25">
        <f t="shared" si="18"/>
        <v>-6</v>
      </c>
      <c r="P201" s="60"/>
      <c r="Q201" s="79"/>
      <c r="R201" s="79"/>
      <c r="S201" s="43">
        <f t="shared" si="16"/>
        <v>0</v>
      </c>
      <c r="T201" s="79"/>
      <c r="U201" s="43">
        <f t="shared" si="15"/>
        <v>0</v>
      </c>
      <c r="V201" s="40"/>
      <c r="W201" s="28"/>
      <c r="X201" s="28"/>
      <c r="Y201" s="28"/>
    </row>
    <row r="202" spans="1:25" ht="57" customHeight="1">
      <c r="A202" s="113"/>
      <c r="B202" s="113"/>
      <c r="C202" s="116"/>
      <c r="D202" s="116"/>
      <c r="E202" s="112"/>
      <c r="F202" s="113"/>
      <c r="G202" s="113"/>
      <c r="H202" s="117"/>
      <c r="I202" s="20" t="s">
        <v>275</v>
      </c>
      <c r="J202" s="20" t="s">
        <v>82</v>
      </c>
      <c r="K202" s="25">
        <v>382</v>
      </c>
      <c r="L202" s="25">
        <v>0</v>
      </c>
      <c r="M202" s="25">
        <f t="shared" si="17"/>
        <v>382</v>
      </c>
      <c r="N202" s="25">
        <v>253</v>
      </c>
      <c r="O202" s="25">
        <f t="shared" si="18"/>
        <v>-129</v>
      </c>
      <c r="P202" s="60"/>
      <c r="Q202" s="79"/>
      <c r="R202" s="79"/>
      <c r="S202" s="43">
        <f t="shared" si="16"/>
        <v>0</v>
      </c>
      <c r="T202" s="79"/>
      <c r="U202" s="43">
        <f t="shared" si="15"/>
        <v>0</v>
      </c>
      <c r="V202" s="40"/>
      <c r="W202" s="28"/>
      <c r="X202" s="28"/>
      <c r="Y202" s="28"/>
    </row>
    <row r="203" spans="1:25" ht="42.75" customHeight="1">
      <c r="A203" s="113"/>
      <c r="B203" s="113"/>
      <c r="C203" s="116"/>
      <c r="D203" s="116"/>
      <c r="E203" s="112"/>
      <c r="F203" s="113"/>
      <c r="G203" s="113"/>
      <c r="H203" s="117"/>
      <c r="I203" s="20" t="s">
        <v>276</v>
      </c>
      <c r="J203" s="20" t="s">
        <v>82</v>
      </c>
      <c r="K203" s="25">
        <v>667</v>
      </c>
      <c r="L203" s="25">
        <v>0</v>
      </c>
      <c r="M203" s="25">
        <f t="shared" si="17"/>
        <v>667</v>
      </c>
      <c r="N203" s="25">
        <v>848</v>
      </c>
      <c r="O203" s="25">
        <f t="shared" si="18"/>
        <v>181</v>
      </c>
      <c r="P203" s="60"/>
      <c r="Q203" s="79"/>
      <c r="R203" s="79"/>
      <c r="S203" s="43">
        <f t="shared" si="16"/>
        <v>0</v>
      </c>
      <c r="T203" s="79"/>
      <c r="U203" s="43">
        <f t="shared" si="15"/>
        <v>0</v>
      </c>
      <c r="V203" s="40"/>
      <c r="W203" s="28"/>
      <c r="X203" s="28"/>
      <c r="Y203" s="28"/>
    </row>
    <row r="204" spans="1:25" ht="53.25" customHeight="1">
      <c r="A204" s="113"/>
      <c r="B204" s="113"/>
      <c r="C204" s="116"/>
      <c r="D204" s="116"/>
      <c r="E204" s="112"/>
      <c r="F204" s="113"/>
      <c r="G204" s="113"/>
      <c r="H204" s="117"/>
      <c r="I204" s="20" t="s">
        <v>255</v>
      </c>
      <c r="J204" s="20" t="s">
        <v>77</v>
      </c>
      <c r="K204" s="66">
        <v>0.85</v>
      </c>
      <c r="L204" s="66">
        <v>0</v>
      </c>
      <c r="M204" s="66">
        <f t="shared" si="17"/>
        <v>0.85</v>
      </c>
      <c r="N204" s="66">
        <v>0.76300000000000001</v>
      </c>
      <c r="O204" s="66">
        <f t="shared" si="18"/>
        <v>-8.6999999999999966E-2</v>
      </c>
      <c r="P204" s="60"/>
      <c r="Q204" s="79"/>
      <c r="R204" s="79"/>
      <c r="S204" s="43">
        <f t="shared" si="16"/>
        <v>0</v>
      </c>
      <c r="T204" s="79"/>
      <c r="U204" s="43">
        <f t="shared" si="15"/>
        <v>0</v>
      </c>
      <c r="V204" s="40"/>
      <c r="W204" s="28"/>
      <c r="X204" s="28"/>
      <c r="Y204" s="28"/>
    </row>
    <row r="205" spans="1:25" ht="54" customHeight="1">
      <c r="A205" s="113"/>
      <c r="B205" s="113"/>
      <c r="C205" s="116"/>
      <c r="D205" s="116"/>
      <c r="E205" s="112"/>
      <c r="F205" s="113"/>
      <c r="G205" s="113"/>
      <c r="H205" s="117"/>
      <c r="I205" s="20" t="s">
        <v>256</v>
      </c>
      <c r="J205" s="20" t="s">
        <v>77</v>
      </c>
      <c r="K205" s="66">
        <v>1</v>
      </c>
      <c r="L205" s="66">
        <v>0</v>
      </c>
      <c r="M205" s="66">
        <f t="shared" si="17"/>
        <v>1</v>
      </c>
      <c r="N205" s="66">
        <v>0.92600000000000005</v>
      </c>
      <c r="O205" s="66">
        <f t="shared" si="18"/>
        <v>-7.3999999999999955E-2</v>
      </c>
      <c r="P205" s="60"/>
      <c r="Q205" s="79"/>
      <c r="R205" s="79"/>
      <c r="S205" s="43">
        <f t="shared" si="16"/>
        <v>0</v>
      </c>
      <c r="T205" s="79"/>
      <c r="U205" s="43">
        <f t="shared" si="15"/>
        <v>0</v>
      </c>
      <c r="V205" s="40"/>
      <c r="W205" s="28"/>
      <c r="X205" s="28"/>
      <c r="Y205" s="28"/>
    </row>
    <row r="206" spans="1:25" ht="39" customHeight="1">
      <c r="A206" s="113"/>
      <c r="B206" s="113"/>
      <c r="C206" s="116"/>
      <c r="D206" s="116"/>
      <c r="E206" s="112"/>
      <c r="F206" s="113"/>
      <c r="G206" s="113"/>
      <c r="H206" s="117"/>
      <c r="I206" s="20" t="s">
        <v>257</v>
      </c>
      <c r="J206" s="20" t="s">
        <v>77</v>
      </c>
      <c r="K206" s="66">
        <v>0.8</v>
      </c>
      <c r="L206" s="66">
        <v>0</v>
      </c>
      <c r="M206" s="66">
        <f t="shared" si="17"/>
        <v>0.8</v>
      </c>
      <c r="N206" s="66">
        <v>0.96799999999999997</v>
      </c>
      <c r="O206" s="66">
        <f t="shared" si="18"/>
        <v>0.16799999999999993</v>
      </c>
      <c r="P206" s="60"/>
      <c r="Q206" s="79"/>
      <c r="R206" s="79"/>
      <c r="S206" s="43">
        <f t="shared" si="16"/>
        <v>0</v>
      </c>
      <c r="T206" s="79"/>
      <c r="U206" s="43">
        <f t="shared" si="15"/>
        <v>0</v>
      </c>
      <c r="V206" s="40"/>
      <c r="W206" s="28"/>
      <c r="X206" s="28"/>
      <c r="Y206" s="28"/>
    </row>
    <row r="207" spans="1:25" ht="45" customHeight="1">
      <c r="A207" s="113"/>
      <c r="B207" s="113"/>
      <c r="C207" s="116"/>
      <c r="D207" s="116"/>
      <c r="E207" s="112"/>
      <c r="F207" s="113"/>
      <c r="G207" s="113"/>
      <c r="H207" s="117"/>
      <c r="I207" s="20" t="s">
        <v>258</v>
      </c>
      <c r="J207" s="20" t="s">
        <v>77</v>
      </c>
      <c r="K207" s="66">
        <v>0.85</v>
      </c>
      <c r="L207" s="66">
        <v>0</v>
      </c>
      <c r="M207" s="66">
        <f t="shared" si="17"/>
        <v>0.85</v>
      </c>
      <c r="N207" s="66">
        <v>1</v>
      </c>
      <c r="O207" s="66">
        <f t="shared" si="18"/>
        <v>0.15000000000000002</v>
      </c>
      <c r="P207" s="60"/>
      <c r="Q207" s="79"/>
      <c r="R207" s="79"/>
      <c r="S207" s="43">
        <f t="shared" si="16"/>
        <v>0</v>
      </c>
      <c r="T207" s="79"/>
      <c r="U207" s="43">
        <f t="shared" si="15"/>
        <v>0</v>
      </c>
      <c r="V207" s="40"/>
      <c r="W207" s="28"/>
      <c r="X207" s="28"/>
      <c r="Y207" s="28"/>
    </row>
    <row r="208" spans="1:25" ht="141" customHeight="1">
      <c r="A208" s="21"/>
      <c r="B208" s="21"/>
      <c r="C208" s="58">
        <v>1142</v>
      </c>
      <c r="D208" s="58" t="s">
        <v>95</v>
      </c>
      <c r="E208" s="59">
        <v>14</v>
      </c>
      <c r="F208" s="21"/>
      <c r="G208" s="21"/>
      <c r="H208" s="17" t="s">
        <v>207</v>
      </c>
      <c r="I208" s="20" t="s">
        <v>227</v>
      </c>
      <c r="J208" s="20"/>
      <c r="K208" s="67"/>
      <c r="L208" s="67"/>
      <c r="M208" s="68"/>
      <c r="N208" s="69"/>
      <c r="O208" s="67"/>
      <c r="P208" s="60"/>
      <c r="Q208" s="43"/>
      <c r="R208" s="43">
        <v>19482.7</v>
      </c>
      <c r="S208" s="43">
        <f t="shared" si="16"/>
        <v>19482.7</v>
      </c>
      <c r="T208" s="43">
        <v>19147.349999999999</v>
      </c>
      <c r="U208" s="43">
        <f t="shared" si="15"/>
        <v>-335.35000000000218</v>
      </c>
      <c r="V208" s="40" t="s">
        <v>317</v>
      </c>
      <c r="W208" s="26" t="s">
        <v>174</v>
      </c>
      <c r="X208" s="28"/>
      <c r="Y208" s="28"/>
    </row>
    <row r="209" spans="1:25" ht="78.75" customHeight="1">
      <c r="A209" s="21"/>
      <c r="B209" s="21"/>
      <c r="C209" s="58">
        <v>1142</v>
      </c>
      <c r="D209" s="58" t="s">
        <v>96</v>
      </c>
      <c r="E209" s="59">
        <v>10</v>
      </c>
      <c r="F209" s="21"/>
      <c r="G209" s="21"/>
      <c r="H209" s="91" t="s">
        <v>208</v>
      </c>
      <c r="I209" s="23" t="s">
        <v>228</v>
      </c>
      <c r="J209" s="43"/>
      <c r="K209" s="43"/>
      <c r="L209" s="43"/>
      <c r="M209" s="43"/>
      <c r="N209" s="43"/>
      <c r="O209" s="43"/>
      <c r="P209" s="43"/>
      <c r="Q209" s="43"/>
      <c r="R209" s="43">
        <v>74745.2</v>
      </c>
      <c r="S209" s="43">
        <f t="shared" si="16"/>
        <v>74745.2</v>
      </c>
      <c r="T209" s="43">
        <v>74745.16</v>
      </c>
      <c r="U209" s="43">
        <f t="shared" si="15"/>
        <v>-3.9999999993597157E-2</v>
      </c>
      <c r="V209" s="26" t="s">
        <v>254</v>
      </c>
      <c r="W209" s="26" t="s">
        <v>174</v>
      </c>
      <c r="X209" s="28"/>
      <c r="Y209" s="28"/>
    </row>
    <row r="210" spans="1:25" ht="85.5" customHeight="1">
      <c r="A210" s="21"/>
      <c r="B210" s="21"/>
      <c r="C210" s="58">
        <v>1142</v>
      </c>
      <c r="D210" s="58" t="s">
        <v>96</v>
      </c>
      <c r="E210" s="59">
        <v>11</v>
      </c>
      <c r="F210" s="21"/>
      <c r="G210" s="21"/>
      <c r="H210" s="91" t="s">
        <v>209</v>
      </c>
      <c r="I210" s="23" t="s">
        <v>229</v>
      </c>
      <c r="J210" s="20"/>
      <c r="K210" s="65"/>
      <c r="L210" s="70"/>
      <c r="M210" s="60"/>
      <c r="N210" s="60"/>
      <c r="O210" s="67">
        <f>+N210-M210</f>
        <v>0</v>
      </c>
      <c r="P210" s="60"/>
      <c r="Q210" s="43"/>
      <c r="R210" s="43">
        <v>130598.3</v>
      </c>
      <c r="S210" s="43">
        <f t="shared" si="16"/>
        <v>130598.3</v>
      </c>
      <c r="T210" s="43">
        <v>130596.1</v>
      </c>
      <c r="U210" s="43">
        <f t="shared" si="15"/>
        <v>-2.1999999999970896</v>
      </c>
      <c r="V210" s="26" t="s">
        <v>254</v>
      </c>
      <c r="W210" s="26" t="s">
        <v>174</v>
      </c>
      <c r="X210" s="28"/>
      <c r="Y210" s="28"/>
    </row>
    <row r="211" spans="1:25" ht="85.5" customHeight="1">
      <c r="A211" s="21"/>
      <c r="B211" s="21"/>
      <c r="C211" s="58">
        <v>1142</v>
      </c>
      <c r="D211" s="58" t="s">
        <v>96</v>
      </c>
      <c r="E211" s="59">
        <v>20</v>
      </c>
      <c r="F211" s="21"/>
      <c r="G211" s="21"/>
      <c r="H211" s="17" t="s">
        <v>318</v>
      </c>
      <c r="I211" s="23" t="s">
        <v>319</v>
      </c>
      <c r="J211" s="20"/>
      <c r="K211" s="65"/>
      <c r="L211" s="70"/>
      <c r="M211" s="60"/>
      <c r="N211" s="60"/>
      <c r="O211" s="67"/>
      <c r="P211" s="60"/>
      <c r="Q211" s="43"/>
      <c r="R211" s="43">
        <v>5760</v>
      </c>
      <c r="S211" s="43">
        <f t="shared" si="16"/>
        <v>5760</v>
      </c>
      <c r="T211" s="43">
        <v>5760</v>
      </c>
      <c r="U211" s="43">
        <f t="shared" si="15"/>
        <v>0</v>
      </c>
      <c r="V211" s="40"/>
      <c r="W211" s="26"/>
      <c r="X211" s="28"/>
      <c r="Y211" s="28"/>
    </row>
    <row r="212" spans="1:25" ht="80.25" customHeight="1">
      <c r="A212" s="21"/>
      <c r="B212" s="21"/>
      <c r="C212" s="58">
        <v>1142</v>
      </c>
      <c r="D212" s="58" t="s">
        <v>260</v>
      </c>
      <c r="E212" s="59">
        <v>7</v>
      </c>
      <c r="F212" s="21"/>
      <c r="G212" s="21"/>
      <c r="H212" s="17" t="s">
        <v>210</v>
      </c>
      <c r="I212" s="23" t="s">
        <v>230</v>
      </c>
      <c r="J212" s="20"/>
      <c r="K212" s="71"/>
      <c r="L212" s="70"/>
      <c r="M212" s="60"/>
      <c r="N212" s="60"/>
      <c r="O212" s="67"/>
      <c r="P212" s="60"/>
      <c r="Q212" s="43"/>
      <c r="R212" s="43">
        <v>1637.5</v>
      </c>
      <c r="S212" s="43">
        <f t="shared" si="16"/>
        <v>1637.5</v>
      </c>
      <c r="T212" s="43">
        <v>0</v>
      </c>
      <c r="U212" s="43">
        <f t="shared" si="15"/>
        <v>-1637.5</v>
      </c>
      <c r="V212" s="40" t="s">
        <v>281</v>
      </c>
      <c r="W212" s="26" t="s">
        <v>174</v>
      </c>
      <c r="X212" s="28"/>
      <c r="Y212" s="28"/>
    </row>
    <row r="213" spans="1:25" ht="54.75" customHeight="1">
      <c r="A213" s="21"/>
      <c r="B213" s="21"/>
      <c r="C213" s="58">
        <v>1142</v>
      </c>
      <c r="D213" s="58" t="s">
        <v>260</v>
      </c>
      <c r="E213" s="59">
        <v>8</v>
      </c>
      <c r="F213" s="21"/>
      <c r="G213" s="21"/>
      <c r="H213" s="17" t="s">
        <v>205</v>
      </c>
      <c r="I213" s="23" t="s">
        <v>231</v>
      </c>
      <c r="J213" s="20"/>
      <c r="K213" s="71"/>
      <c r="L213" s="70"/>
      <c r="M213" s="60"/>
      <c r="N213" s="60"/>
      <c r="O213" s="67"/>
      <c r="P213" s="60"/>
      <c r="Q213" s="43"/>
      <c r="R213" s="43">
        <v>445975</v>
      </c>
      <c r="S213" s="43">
        <f t="shared" si="16"/>
        <v>445975</v>
      </c>
      <c r="T213" s="43">
        <v>445855</v>
      </c>
      <c r="U213" s="43">
        <f t="shared" si="15"/>
        <v>-120</v>
      </c>
      <c r="V213" s="40" t="s">
        <v>317</v>
      </c>
      <c r="W213" s="26" t="s">
        <v>174</v>
      </c>
      <c r="X213" s="28"/>
      <c r="Y213" s="28"/>
    </row>
    <row r="214" spans="1:25" ht="60" customHeight="1">
      <c r="A214" s="21"/>
      <c r="B214" s="21"/>
      <c r="C214" s="58">
        <v>1142</v>
      </c>
      <c r="D214" s="58" t="s">
        <v>260</v>
      </c>
      <c r="E214" s="59">
        <v>9</v>
      </c>
      <c r="F214" s="21"/>
      <c r="G214" s="21"/>
      <c r="H214" s="91" t="s">
        <v>211</v>
      </c>
      <c r="I214" s="23" t="s">
        <v>232</v>
      </c>
      <c r="J214" s="20"/>
      <c r="K214" s="65"/>
      <c r="L214" s="70"/>
      <c r="M214" s="60"/>
      <c r="N214" s="60"/>
      <c r="O214" s="67"/>
      <c r="P214" s="60"/>
      <c r="Q214" s="43"/>
      <c r="R214" s="43">
        <v>1459.5</v>
      </c>
      <c r="S214" s="43">
        <f t="shared" si="16"/>
        <v>1459.5</v>
      </c>
      <c r="T214" s="43">
        <v>1459</v>
      </c>
      <c r="U214" s="43">
        <f t="shared" si="15"/>
        <v>-0.5</v>
      </c>
      <c r="V214" s="26" t="s">
        <v>254</v>
      </c>
      <c r="W214" s="26" t="s">
        <v>174</v>
      </c>
      <c r="X214" s="28"/>
      <c r="Y214" s="28"/>
    </row>
    <row r="215" spans="1:25" ht="49.5" customHeight="1">
      <c r="A215" s="21"/>
      <c r="B215" s="21"/>
      <c r="C215" s="58">
        <v>1142</v>
      </c>
      <c r="D215" s="58" t="s">
        <v>260</v>
      </c>
      <c r="E215" s="59">
        <v>10</v>
      </c>
      <c r="F215" s="21"/>
      <c r="G215" s="21"/>
      <c r="H215" s="91" t="s">
        <v>212</v>
      </c>
      <c r="I215" s="23" t="s">
        <v>233</v>
      </c>
      <c r="J215" s="20"/>
      <c r="K215" s="65"/>
      <c r="L215" s="70"/>
      <c r="M215" s="60"/>
      <c r="N215" s="60"/>
      <c r="O215" s="67"/>
      <c r="P215" s="60"/>
      <c r="Q215" s="43"/>
      <c r="R215" s="43">
        <v>52802.9</v>
      </c>
      <c r="S215" s="43">
        <f t="shared" si="16"/>
        <v>52802.9</v>
      </c>
      <c r="T215" s="43">
        <v>52802.86</v>
      </c>
      <c r="U215" s="43">
        <f t="shared" si="15"/>
        <v>-4.0000000000873115E-2</v>
      </c>
      <c r="V215" s="26" t="s">
        <v>254</v>
      </c>
      <c r="W215" s="26" t="s">
        <v>174</v>
      </c>
      <c r="X215" s="28"/>
      <c r="Y215" s="28"/>
    </row>
    <row r="216" spans="1:25" ht="55.5" customHeight="1">
      <c r="A216" s="113"/>
      <c r="B216" s="113"/>
      <c r="C216" s="58">
        <v>1142</v>
      </c>
      <c r="D216" s="58" t="s">
        <v>95</v>
      </c>
      <c r="E216" s="59">
        <v>12</v>
      </c>
      <c r="F216" s="113"/>
      <c r="G216" s="113"/>
      <c r="H216" s="117" t="s">
        <v>213</v>
      </c>
      <c r="I216" s="23" t="s">
        <v>234</v>
      </c>
      <c r="J216" s="20"/>
      <c r="K216" s="43"/>
      <c r="L216" s="43"/>
      <c r="M216" s="43"/>
      <c r="N216" s="43"/>
      <c r="O216" s="43"/>
      <c r="P216" s="43"/>
      <c r="Q216" s="43"/>
      <c r="R216" s="43">
        <v>384667.9</v>
      </c>
      <c r="S216" s="43">
        <f t="shared" si="16"/>
        <v>384667.9</v>
      </c>
      <c r="T216" s="43">
        <f>448976.04-SUM(T225:T235)</f>
        <v>335983.22</v>
      </c>
      <c r="U216" s="43">
        <f t="shared" si="15"/>
        <v>-48684.680000000051</v>
      </c>
      <c r="V216" s="134" t="s">
        <v>285</v>
      </c>
      <c r="W216" s="26" t="s">
        <v>174</v>
      </c>
      <c r="X216" s="28"/>
      <c r="Y216" s="28"/>
    </row>
    <row r="217" spans="1:25" ht="29.25" customHeight="1">
      <c r="A217" s="113"/>
      <c r="B217" s="113"/>
      <c r="C217" s="116"/>
      <c r="D217" s="116"/>
      <c r="E217" s="112"/>
      <c r="F217" s="113"/>
      <c r="G217" s="113"/>
      <c r="H217" s="117"/>
      <c r="I217" s="23" t="s">
        <v>235</v>
      </c>
      <c r="J217" s="20" t="s">
        <v>82</v>
      </c>
      <c r="K217" s="25">
        <v>3500</v>
      </c>
      <c r="L217" s="25">
        <v>0</v>
      </c>
      <c r="M217" s="25">
        <f t="shared" ref="M217:M224" si="19">K217+L217</f>
        <v>3500</v>
      </c>
      <c r="N217" s="25">
        <v>3210</v>
      </c>
      <c r="O217" s="25">
        <f t="shared" ref="O217:O224" si="20">N217-M217</f>
        <v>-290</v>
      </c>
      <c r="P217" s="43"/>
      <c r="Q217" s="43"/>
      <c r="R217" s="43"/>
      <c r="S217" s="43">
        <f t="shared" si="16"/>
        <v>0</v>
      </c>
      <c r="T217" s="43"/>
      <c r="U217" s="43">
        <f t="shared" si="15"/>
        <v>0</v>
      </c>
      <c r="V217" s="134"/>
      <c r="W217" s="28"/>
      <c r="X217" s="28"/>
      <c r="Y217" s="28"/>
    </row>
    <row r="218" spans="1:25" ht="32.25" customHeight="1">
      <c r="A218" s="113"/>
      <c r="B218" s="113"/>
      <c r="C218" s="116"/>
      <c r="D218" s="116"/>
      <c r="E218" s="112"/>
      <c r="F218" s="113"/>
      <c r="G218" s="113"/>
      <c r="H218" s="117"/>
      <c r="I218" s="23" t="s">
        <v>236</v>
      </c>
      <c r="J218" s="20" t="s">
        <v>82</v>
      </c>
      <c r="K218" s="25">
        <v>370</v>
      </c>
      <c r="L218" s="25">
        <v>0</v>
      </c>
      <c r="M218" s="25">
        <f t="shared" si="19"/>
        <v>370</v>
      </c>
      <c r="N218" s="25">
        <v>480</v>
      </c>
      <c r="O218" s="25">
        <f t="shared" si="20"/>
        <v>110</v>
      </c>
      <c r="P218" s="43"/>
      <c r="Q218" s="43"/>
      <c r="R218" s="43"/>
      <c r="S218" s="43">
        <f t="shared" si="16"/>
        <v>0</v>
      </c>
      <c r="T218" s="43"/>
      <c r="U218" s="43">
        <f t="shared" si="15"/>
        <v>0</v>
      </c>
      <c r="V218" s="134"/>
      <c r="W218" s="28"/>
      <c r="X218" s="28"/>
      <c r="Y218" s="28"/>
    </row>
    <row r="219" spans="1:25" ht="36" customHeight="1">
      <c r="A219" s="113"/>
      <c r="B219" s="113"/>
      <c r="C219" s="116"/>
      <c r="D219" s="116"/>
      <c r="E219" s="112"/>
      <c r="F219" s="113"/>
      <c r="G219" s="113"/>
      <c r="H219" s="117"/>
      <c r="I219" s="23" t="s">
        <v>237</v>
      </c>
      <c r="J219" s="20" t="s">
        <v>82</v>
      </c>
      <c r="K219" s="25">
        <v>40000</v>
      </c>
      <c r="L219" s="25">
        <v>0</v>
      </c>
      <c r="M219" s="25">
        <f t="shared" si="19"/>
        <v>40000</v>
      </c>
      <c r="N219" s="25">
        <v>33963</v>
      </c>
      <c r="O219" s="25">
        <f t="shared" si="20"/>
        <v>-6037</v>
      </c>
      <c r="P219" s="43"/>
      <c r="Q219" s="43"/>
      <c r="R219" s="43"/>
      <c r="S219" s="43">
        <f t="shared" si="16"/>
        <v>0</v>
      </c>
      <c r="T219" s="43"/>
      <c r="U219" s="43">
        <f t="shared" si="15"/>
        <v>0</v>
      </c>
      <c r="V219" s="134"/>
      <c r="W219" s="28"/>
      <c r="X219" s="28"/>
      <c r="Y219" s="28"/>
    </row>
    <row r="220" spans="1:25" ht="32.25" customHeight="1">
      <c r="A220" s="113"/>
      <c r="B220" s="113"/>
      <c r="C220" s="116"/>
      <c r="D220" s="116"/>
      <c r="E220" s="112"/>
      <c r="F220" s="113"/>
      <c r="G220" s="113"/>
      <c r="H220" s="117"/>
      <c r="I220" s="23" t="s">
        <v>238</v>
      </c>
      <c r="J220" s="20" t="s">
        <v>82</v>
      </c>
      <c r="K220" s="25">
        <v>825</v>
      </c>
      <c r="L220" s="25">
        <v>0</v>
      </c>
      <c r="M220" s="25">
        <f t="shared" si="19"/>
        <v>825</v>
      </c>
      <c r="N220" s="25">
        <v>941</v>
      </c>
      <c r="O220" s="25">
        <f t="shared" si="20"/>
        <v>116</v>
      </c>
      <c r="P220" s="43"/>
      <c r="Q220" s="43"/>
      <c r="R220" s="43"/>
      <c r="S220" s="43">
        <f t="shared" si="16"/>
        <v>0</v>
      </c>
      <c r="T220" s="43"/>
      <c r="U220" s="43">
        <f t="shared" si="15"/>
        <v>0</v>
      </c>
      <c r="V220" s="134"/>
      <c r="W220" s="28"/>
      <c r="X220" s="28"/>
      <c r="Y220" s="28"/>
    </row>
    <row r="221" spans="1:25" ht="32.25" customHeight="1">
      <c r="A221" s="113"/>
      <c r="B221" s="113"/>
      <c r="C221" s="116"/>
      <c r="D221" s="116"/>
      <c r="E221" s="112"/>
      <c r="F221" s="113"/>
      <c r="G221" s="113"/>
      <c r="H221" s="117"/>
      <c r="I221" s="23" t="s">
        <v>239</v>
      </c>
      <c r="J221" s="20" t="s">
        <v>82</v>
      </c>
      <c r="K221" s="25">
        <v>300</v>
      </c>
      <c r="L221" s="25">
        <v>0</v>
      </c>
      <c r="M221" s="25">
        <f t="shared" si="19"/>
        <v>300</v>
      </c>
      <c r="N221" s="25">
        <v>249</v>
      </c>
      <c r="O221" s="25">
        <f t="shared" si="20"/>
        <v>-51</v>
      </c>
      <c r="P221" s="43"/>
      <c r="Q221" s="43"/>
      <c r="R221" s="43"/>
      <c r="S221" s="43">
        <f t="shared" si="16"/>
        <v>0</v>
      </c>
      <c r="T221" s="43"/>
      <c r="U221" s="43">
        <f t="shared" si="15"/>
        <v>0</v>
      </c>
      <c r="V221" s="134"/>
      <c r="W221" s="28"/>
      <c r="X221" s="28"/>
      <c r="Y221" s="28"/>
    </row>
    <row r="222" spans="1:25" ht="30.75" customHeight="1">
      <c r="A222" s="113"/>
      <c r="B222" s="113"/>
      <c r="C222" s="116"/>
      <c r="D222" s="116"/>
      <c r="E222" s="112"/>
      <c r="F222" s="113"/>
      <c r="G222" s="113"/>
      <c r="H222" s="117"/>
      <c r="I222" s="23" t="s">
        <v>240</v>
      </c>
      <c r="J222" s="20" t="s">
        <v>82</v>
      </c>
      <c r="K222" s="25">
        <v>12</v>
      </c>
      <c r="L222" s="25">
        <v>0</v>
      </c>
      <c r="M222" s="25">
        <f t="shared" si="19"/>
        <v>12</v>
      </c>
      <c r="N222" s="25">
        <v>12</v>
      </c>
      <c r="O222" s="25">
        <f t="shared" si="20"/>
        <v>0</v>
      </c>
      <c r="P222" s="43"/>
      <c r="Q222" s="43"/>
      <c r="R222" s="43"/>
      <c r="S222" s="43">
        <f t="shared" si="16"/>
        <v>0</v>
      </c>
      <c r="T222" s="43"/>
      <c r="U222" s="43">
        <f t="shared" si="15"/>
        <v>0</v>
      </c>
      <c r="V222" s="134"/>
      <c r="W222" s="28"/>
      <c r="X222" s="28"/>
      <c r="Y222" s="28"/>
    </row>
    <row r="223" spans="1:25" ht="26.25" customHeight="1">
      <c r="A223" s="113"/>
      <c r="B223" s="113"/>
      <c r="C223" s="116"/>
      <c r="D223" s="116"/>
      <c r="E223" s="112"/>
      <c r="F223" s="113"/>
      <c r="G223" s="113"/>
      <c r="H223" s="117"/>
      <c r="I223" s="23" t="s">
        <v>241</v>
      </c>
      <c r="J223" s="20" t="s">
        <v>82</v>
      </c>
      <c r="K223" s="25">
        <v>200</v>
      </c>
      <c r="L223" s="25">
        <v>0</v>
      </c>
      <c r="M223" s="25">
        <f t="shared" si="19"/>
        <v>200</v>
      </c>
      <c r="N223" s="25">
        <v>212</v>
      </c>
      <c r="O223" s="25">
        <f t="shared" si="20"/>
        <v>12</v>
      </c>
      <c r="P223" s="43"/>
      <c r="Q223" s="43"/>
      <c r="R223" s="43"/>
      <c r="S223" s="43">
        <f t="shared" si="16"/>
        <v>0</v>
      </c>
      <c r="T223" s="43"/>
      <c r="U223" s="43">
        <f t="shared" si="15"/>
        <v>0</v>
      </c>
      <c r="V223" s="134"/>
      <c r="W223" s="28"/>
      <c r="X223" s="28"/>
      <c r="Y223" s="28"/>
    </row>
    <row r="224" spans="1:25" ht="33.75" customHeight="1">
      <c r="A224" s="113"/>
      <c r="B224" s="113"/>
      <c r="C224" s="116"/>
      <c r="D224" s="116"/>
      <c r="E224" s="112"/>
      <c r="F224" s="113"/>
      <c r="G224" s="113"/>
      <c r="H224" s="117"/>
      <c r="I224" s="23" t="s">
        <v>242</v>
      </c>
      <c r="J224" s="20" t="s">
        <v>82</v>
      </c>
      <c r="K224" s="25">
        <v>10</v>
      </c>
      <c r="L224" s="25">
        <v>0</v>
      </c>
      <c r="M224" s="25">
        <f t="shared" si="19"/>
        <v>10</v>
      </c>
      <c r="N224" s="25">
        <v>13</v>
      </c>
      <c r="O224" s="25">
        <f t="shared" si="20"/>
        <v>3</v>
      </c>
      <c r="P224" s="43"/>
      <c r="Q224" s="43"/>
      <c r="R224" s="43"/>
      <c r="S224" s="43">
        <f t="shared" si="16"/>
        <v>0</v>
      </c>
      <c r="T224" s="43"/>
      <c r="U224" s="43">
        <f t="shared" si="15"/>
        <v>0</v>
      </c>
      <c r="V224" s="134"/>
      <c r="W224" s="28"/>
      <c r="X224" s="28"/>
      <c r="Y224" s="28"/>
    </row>
    <row r="225" spans="1:25" ht="128.25" customHeight="1">
      <c r="A225" s="21"/>
      <c r="B225" s="21"/>
      <c r="C225" s="58">
        <v>1142</v>
      </c>
      <c r="D225" s="58" t="s">
        <v>96</v>
      </c>
      <c r="E225" s="59">
        <v>4</v>
      </c>
      <c r="F225" s="21"/>
      <c r="G225" s="21"/>
      <c r="H225" s="17" t="s">
        <v>214</v>
      </c>
      <c r="I225" s="23" t="s">
        <v>243</v>
      </c>
      <c r="J225" s="20"/>
      <c r="K225" s="43"/>
      <c r="L225" s="43"/>
      <c r="M225" s="43"/>
      <c r="N225" s="43"/>
      <c r="O225" s="43"/>
      <c r="P225" s="43"/>
      <c r="Q225" s="43"/>
      <c r="R225" s="43">
        <v>58567.199999999997</v>
      </c>
      <c r="S225" s="43">
        <f t="shared" si="16"/>
        <v>58567.199999999997</v>
      </c>
      <c r="T225" s="43">
        <v>58567.199999999997</v>
      </c>
      <c r="U225" s="43">
        <f t="shared" si="15"/>
        <v>0</v>
      </c>
      <c r="V225" s="26"/>
      <c r="W225" s="26"/>
      <c r="X225" s="28"/>
      <c r="Y225" s="28"/>
    </row>
    <row r="226" spans="1:25" ht="38.25">
      <c r="A226" s="21"/>
      <c r="B226" s="21"/>
      <c r="C226" s="58">
        <v>1142</v>
      </c>
      <c r="D226" s="58" t="s">
        <v>96</v>
      </c>
      <c r="E226" s="59">
        <v>5</v>
      </c>
      <c r="F226" s="21"/>
      <c r="G226" s="21"/>
      <c r="H226" s="17" t="s">
        <v>215</v>
      </c>
      <c r="I226" s="23" t="s">
        <v>244</v>
      </c>
      <c r="J226" s="20"/>
      <c r="K226" s="43"/>
      <c r="L226" s="43"/>
      <c r="M226" s="43"/>
      <c r="N226" s="43"/>
      <c r="O226" s="43"/>
      <c r="P226" s="72"/>
      <c r="Q226" s="43"/>
      <c r="R226" s="43">
        <v>40095.5</v>
      </c>
      <c r="S226" s="43">
        <f t="shared" si="16"/>
        <v>40095.5</v>
      </c>
      <c r="T226" s="43">
        <v>39913.1</v>
      </c>
      <c r="U226" s="43">
        <f t="shared" si="15"/>
        <v>-182.40000000000146</v>
      </c>
      <c r="V226" s="26" t="s">
        <v>254</v>
      </c>
      <c r="W226" s="26" t="s">
        <v>174</v>
      </c>
      <c r="X226" s="28"/>
      <c r="Y226" s="28"/>
    </row>
    <row r="227" spans="1:25" ht="43.5" customHeight="1">
      <c r="A227" s="21"/>
      <c r="B227" s="21"/>
      <c r="C227" s="58">
        <v>1142</v>
      </c>
      <c r="D227" s="58" t="s">
        <v>96</v>
      </c>
      <c r="E227" s="59">
        <v>6</v>
      </c>
      <c r="F227" s="21"/>
      <c r="G227" s="21"/>
      <c r="H227" s="17" t="s">
        <v>216</v>
      </c>
      <c r="I227" s="23" t="s">
        <v>245</v>
      </c>
      <c r="J227" s="20"/>
      <c r="K227" s="43"/>
      <c r="L227" s="43"/>
      <c r="M227" s="43"/>
      <c r="N227" s="43"/>
      <c r="O227" s="43"/>
      <c r="P227" s="72"/>
      <c r="Q227" s="43"/>
      <c r="R227" s="43">
        <v>4717.8</v>
      </c>
      <c r="S227" s="43">
        <f t="shared" si="16"/>
        <v>4717.8</v>
      </c>
      <c r="T227" s="43">
        <v>4717.8</v>
      </c>
      <c r="U227" s="43">
        <f t="shared" si="15"/>
        <v>0</v>
      </c>
      <c r="V227" s="26"/>
      <c r="W227" s="26"/>
      <c r="X227" s="28"/>
      <c r="Y227" s="28"/>
    </row>
    <row r="228" spans="1:25" ht="38.25">
      <c r="A228" s="21"/>
      <c r="B228" s="21"/>
      <c r="C228" s="58">
        <v>1142</v>
      </c>
      <c r="D228" s="58" t="s">
        <v>96</v>
      </c>
      <c r="E228" s="59">
        <v>7</v>
      </c>
      <c r="F228" s="21"/>
      <c r="G228" s="21"/>
      <c r="H228" s="17" t="s">
        <v>217</v>
      </c>
      <c r="I228" s="23" t="s">
        <v>246</v>
      </c>
      <c r="J228" s="20"/>
      <c r="K228" s="43"/>
      <c r="L228" s="43"/>
      <c r="M228" s="43"/>
      <c r="N228" s="43"/>
      <c r="O228" s="43"/>
      <c r="P228" s="72"/>
      <c r="Q228" s="43"/>
      <c r="R228" s="43">
        <v>3063.9</v>
      </c>
      <c r="S228" s="43">
        <f t="shared" si="16"/>
        <v>3063.9</v>
      </c>
      <c r="T228" s="43">
        <v>2928.72</v>
      </c>
      <c r="U228" s="43">
        <f t="shared" si="15"/>
        <v>-135.18000000000029</v>
      </c>
      <c r="V228" s="26" t="s">
        <v>254</v>
      </c>
      <c r="W228" s="26" t="s">
        <v>174</v>
      </c>
      <c r="X228" s="28"/>
      <c r="Y228" s="28"/>
    </row>
    <row r="229" spans="1:25" ht="38.25">
      <c r="A229" s="21"/>
      <c r="B229" s="21"/>
      <c r="C229" s="58">
        <v>1142</v>
      </c>
      <c r="D229" s="58" t="s">
        <v>96</v>
      </c>
      <c r="E229" s="59">
        <v>8</v>
      </c>
      <c r="F229" s="21"/>
      <c r="G229" s="21"/>
      <c r="H229" s="17" t="s">
        <v>218</v>
      </c>
      <c r="I229" s="23" t="s">
        <v>247</v>
      </c>
      <c r="J229" s="20"/>
      <c r="K229" s="43"/>
      <c r="L229" s="43"/>
      <c r="M229" s="43"/>
      <c r="N229" s="43"/>
      <c r="O229" s="43"/>
      <c r="P229" s="72"/>
      <c r="Q229" s="43"/>
      <c r="R229" s="43">
        <v>3782.4</v>
      </c>
      <c r="S229" s="43">
        <f t="shared" si="16"/>
        <v>3782.4</v>
      </c>
      <c r="T229" s="43">
        <v>3782</v>
      </c>
      <c r="U229" s="43">
        <f t="shared" si="15"/>
        <v>-0.40000000000009095</v>
      </c>
      <c r="V229" s="26" t="s">
        <v>254</v>
      </c>
      <c r="W229" s="26" t="s">
        <v>174</v>
      </c>
      <c r="X229" s="28"/>
      <c r="Y229" s="28"/>
    </row>
    <row r="230" spans="1:25" ht="78.75" customHeight="1">
      <c r="A230" s="21"/>
      <c r="B230" s="21"/>
      <c r="C230" s="58">
        <v>1142</v>
      </c>
      <c r="D230" s="58" t="s">
        <v>96</v>
      </c>
      <c r="E230" s="59">
        <v>9</v>
      </c>
      <c r="F230" s="21"/>
      <c r="G230" s="21"/>
      <c r="H230" s="17" t="s">
        <v>219</v>
      </c>
      <c r="I230" s="23" t="s">
        <v>248</v>
      </c>
      <c r="J230" s="20"/>
      <c r="K230" s="43"/>
      <c r="L230" s="43"/>
      <c r="M230" s="43"/>
      <c r="N230" s="43"/>
      <c r="O230" s="43"/>
      <c r="P230" s="72"/>
      <c r="Q230" s="43"/>
      <c r="R230" s="43"/>
      <c r="S230" s="43">
        <f t="shared" si="16"/>
        <v>0</v>
      </c>
      <c r="T230" s="43">
        <v>0</v>
      </c>
      <c r="U230" s="43">
        <f t="shared" si="15"/>
        <v>0</v>
      </c>
      <c r="V230" s="26"/>
      <c r="W230" s="26"/>
      <c r="X230" s="28"/>
      <c r="Y230" s="28"/>
    </row>
    <row r="231" spans="1:25" ht="75" customHeight="1">
      <c r="A231" s="21"/>
      <c r="B231" s="21"/>
      <c r="C231" s="58">
        <v>1142</v>
      </c>
      <c r="D231" s="58" t="s">
        <v>260</v>
      </c>
      <c r="E231" s="59">
        <v>2</v>
      </c>
      <c r="F231" s="21"/>
      <c r="G231" s="21"/>
      <c r="H231" s="17" t="s">
        <v>211</v>
      </c>
      <c r="I231" s="23" t="s">
        <v>249</v>
      </c>
      <c r="J231" s="20"/>
      <c r="K231" s="43"/>
      <c r="L231" s="43"/>
      <c r="M231" s="43"/>
      <c r="N231" s="43"/>
      <c r="O231" s="43"/>
      <c r="P231" s="72"/>
      <c r="Q231" s="43"/>
      <c r="R231" s="43">
        <v>316.89999999999998</v>
      </c>
      <c r="S231" s="43">
        <f t="shared" si="16"/>
        <v>316.89999999999998</v>
      </c>
      <c r="T231" s="43">
        <v>0</v>
      </c>
      <c r="U231" s="43">
        <f t="shared" si="15"/>
        <v>-316.89999999999998</v>
      </c>
      <c r="V231" s="26" t="s">
        <v>282</v>
      </c>
      <c r="W231" s="26" t="s">
        <v>174</v>
      </c>
      <c r="X231" s="28"/>
      <c r="Y231" s="28"/>
    </row>
    <row r="232" spans="1:25" ht="78.75" customHeight="1">
      <c r="A232" s="21"/>
      <c r="B232" s="21"/>
      <c r="C232" s="58">
        <v>1142</v>
      </c>
      <c r="D232" s="58" t="s">
        <v>260</v>
      </c>
      <c r="E232" s="59">
        <v>3</v>
      </c>
      <c r="F232" s="21"/>
      <c r="G232" s="21"/>
      <c r="H232" s="17" t="s">
        <v>211</v>
      </c>
      <c r="I232" s="23" t="s">
        <v>250</v>
      </c>
      <c r="J232" s="20"/>
      <c r="K232" s="43"/>
      <c r="L232" s="43"/>
      <c r="M232" s="43"/>
      <c r="N232" s="43"/>
      <c r="O232" s="43"/>
      <c r="P232" s="72"/>
      <c r="Q232" s="43"/>
      <c r="R232" s="43">
        <v>950.6</v>
      </c>
      <c r="S232" s="43">
        <f t="shared" si="16"/>
        <v>950.6</v>
      </c>
      <c r="T232" s="43">
        <v>0</v>
      </c>
      <c r="U232" s="43">
        <f t="shared" si="15"/>
        <v>-950.6</v>
      </c>
      <c r="V232" s="26" t="s">
        <v>282</v>
      </c>
      <c r="W232" s="26" t="s">
        <v>174</v>
      </c>
      <c r="X232" s="28"/>
      <c r="Y232" s="28"/>
    </row>
    <row r="233" spans="1:25" ht="127.5" customHeight="1">
      <c r="A233" s="21"/>
      <c r="B233" s="21"/>
      <c r="C233" s="58">
        <v>1142</v>
      </c>
      <c r="D233" s="58" t="s">
        <v>260</v>
      </c>
      <c r="E233" s="59">
        <v>4</v>
      </c>
      <c r="F233" s="21"/>
      <c r="G233" s="21"/>
      <c r="H233" s="17" t="s">
        <v>212</v>
      </c>
      <c r="I233" s="23" t="s">
        <v>251</v>
      </c>
      <c r="J233" s="20"/>
      <c r="K233" s="43"/>
      <c r="L233" s="43"/>
      <c r="M233" s="43"/>
      <c r="N233" s="43"/>
      <c r="O233" s="43"/>
      <c r="P233" s="72"/>
      <c r="Q233" s="43"/>
      <c r="R233" s="43">
        <v>0</v>
      </c>
      <c r="S233" s="43">
        <f t="shared" si="16"/>
        <v>0</v>
      </c>
      <c r="T233" s="43">
        <v>0</v>
      </c>
      <c r="U233" s="43">
        <f t="shared" si="15"/>
        <v>0</v>
      </c>
      <c r="V233" s="26"/>
      <c r="W233" s="26"/>
      <c r="X233" s="28"/>
      <c r="Y233" s="28"/>
    </row>
    <row r="234" spans="1:25" ht="84" customHeight="1">
      <c r="A234" s="21"/>
      <c r="B234" s="21"/>
      <c r="C234" s="58">
        <v>1142</v>
      </c>
      <c r="D234" s="58" t="s">
        <v>260</v>
      </c>
      <c r="E234" s="59">
        <v>5</v>
      </c>
      <c r="F234" s="21"/>
      <c r="G234" s="21"/>
      <c r="H234" s="17" t="s">
        <v>212</v>
      </c>
      <c r="I234" s="23" t="s">
        <v>252</v>
      </c>
      <c r="J234" s="20"/>
      <c r="K234" s="43"/>
      <c r="L234" s="43"/>
      <c r="M234" s="43"/>
      <c r="N234" s="43"/>
      <c r="O234" s="43"/>
      <c r="P234" s="72"/>
      <c r="Q234" s="43"/>
      <c r="R234" s="43">
        <v>871</v>
      </c>
      <c r="S234" s="43">
        <f t="shared" si="16"/>
        <v>871</v>
      </c>
      <c r="T234" s="43">
        <v>0</v>
      </c>
      <c r="U234" s="43">
        <f t="shared" si="15"/>
        <v>-871</v>
      </c>
      <c r="V234" s="26" t="s">
        <v>286</v>
      </c>
      <c r="W234" s="26" t="s">
        <v>174</v>
      </c>
      <c r="X234" s="28"/>
      <c r="Y234" s="28"/>
    </row>
    <row r="235" spans="1:25" ht="78" customHeight="1">
      <c r="A235" s="21"/>
      <c r="B235" s="21"/>
      <c r="C235" s="58">
        <v>1142</v>
      </c>
      <c r="D235" s="58" t="s">
        <v>260</v>
      </c>
      <c r="E235" s="59">
        <v>6</v>
      </c>
      <c r="F235" s="21"/>
      <c r="G235" s="21"/>
      <c r="H235" s="17" t="s">
        <v>205</v>
      </c>
      <c r="I235" s="23" t="s">
        <v>253</v>
      </c>
      <c r="J235" s="20"/>
      <c r="K235" s="43"/>
      <c r="L235" s="43"/>
      <c r="M235" s="43"/>
      <c r="N235" s="43"/>
      <c r="O235" s="43"/>
      <c r="P235" s="72"/>
      <c r="Q235" s="43"/>
      <c r="R235" s="43">
        <v>3250</v>
      </c>
      <c r="S235" s="43">
        <f t="shared" si="16"/>
        <v>3250</v>
      </c>
      <c r="T235" s="43">
        <v>3084</v>
      </c>
      <c r="U235" s="43">
        <f t="shared" si="15"/>
        <v>-166</v>
      </c>
      <c r="V235" s="26" t="s">
        <v>283</v>
      </c>
      <c r="W235" s="26" t="s">
        <v>174</v>
      </c>
      <c r="X235" s="28"/>
      <c r="Y235" s="28"/>
    </row>
    <row r="236" spans="1:25" ht="44.25" customHeight="1">
      <c r="A236" s="18"/>
      <c r="B236" s="21"/>
      <c r="C236" s="18">
        <v>1142</v>
      </c>
      <c r="D236" s="18" t="s">
        <v>96</v>
      </c>
      <c r="E236" s="73">
        <v>4</v>
      </c>
      <c r="F236" s="21"/>
      <c r="G236" s="21"/>
      <c r="H236" s="17" t="s">
        <v>292</v>
      </c>
      <c r="I236" s="23" t="s">
        <v>293</v>
      </c>
      <c r="J236" s="20" t="s">
        <v>82</v>
      </c>
      <c r="K236" s="25"/>
      <c r="L236" s="25">
        <v>1</v>
      </c>
      <c r="M236" s="25">
        <f>K236+L236</f>
        <v>1</v>
      </c>
      <c r="N236" s="25">
        <v>1</v>
      </c>
      <c r="O236" s="25">
        <f t="shared" ref="O236:O250" si="21">N236-M236</f>
        <v>0</v>
      </c>
      <c r="P236" s="25"/>
      <c r="Q236" s="43"/>
      <c r="R236" s="43">
        <v>15876.7</v>
      </c>
      <c r="S236" s="43">
        <f t="shared" si="16"/>
        <v>15876.7</v>
      </c>
      <c r="T236" s="43">
        <v>15876.7</v>
      </c>
      <c r="U236" s="43">
        <f t="shared" si="15"/>
        <v>0</v>
      </c>
      <c r="V236" s="26"/>
      <c r="W236" s="57"/>
      <c r="X236" s="74"/>
      <c r="Y236" s="74"/>
    </row>
    <row r="237" spans="1:25" ht="65.25" customHeight="1">
      <c r="A237" s="18"/>
      <c r="B237" s="21"/>
      <c r="C237" s="18">
        <v>1165</v>
      </c>
      <c r="D237" s="18" t="s">
        <v>95</v>
      </c>
      <c r="E237" s="73">
        <v>7</v>
      </c>
      <c r="F237" s="21"/>
      <c r="G237" s="21"/>
      <c r="H237" s="91" t="s">
        <v>311</v>
      </c>
      <c r="I237" s="23" t="s">
        <v>312</v>
      </c>
      <c r="J237" s="20"/>
      <c r="K237" s="25"/>
      <c r="L237" s="25"/>
      <c r="M237" s="25"/>
      <c r="N237" s="25"/>
      <c r="O237" s="25"/>
      <c r="P237" s="25"/>
      <c r="Q237" s="43"/>
      <c r="R237" s="43">
        <v>7182</v>
      </c>
      <c r="S237" s="43">
        <f t="shared" si="16"/>
        <v>7182</v>
      </c>
      <c r="T237" s="43">
        <v>6971.71</v>
      </c>
      <c r="U237" s="43">
        <f t="shared" si="15"/>
        <v>-210.28999999999996</v>
      </c>
      <c r="V237" s="26" t="s">
        <v>348</v>
      </c>
      <c r="W237" s="57"/>
      <c r="X237" s="74"/>
      <c r="Y237" s="74"/>
    </row>
    <row r="238" spans="1:25" ht="48.75" customHeight="1">
      <c r="A238" s="18"/>
      <c r="B238" s="21"/>
      <c r="C238" s="18">
        <v>1142</v>
      </c>
      <c r="D238" s="18" t="s">
        <v>96</v>
      </c>
      <c r="E238" s="73">
        <v>15</v>
      </c>
      <c r="F238" s="21"/>
      <c r="G238" s="21"/>
      <c r="H238" s="132" t="s">
        <v>352</v>
      </c>
      <c r="I238" s="23" t="s">
        <v>351</v>
      </c>
      <c r="J238" s="20"/>
      <c r="K238" s="25"/>
      <c r="L238" s="25"/>
      <c r="M238" s="25"/>
      <c r="N238" s="25"/>
      <c r="O238" s="25"/>
      <c r="P238" s="25"/>
      <c r="Q238" s="43"/>
      <c r="R238" s="43">
        <v>21600</v>
      </c>
      <c r="S238" s="43">
        <f t="shared" si="16"/>
        <v>21600</v>
      </c>
      <c r="T238" s="43">
        <v>21600</v>
      </c>
      <c r="U238" s="43">
        <f t="shared" si="15"/>
        <v>0</v>
      </c>
      <c r="V238" s="26"/>
      <c r="W238" s="57"/>
      <c r="X238" s="74"/>
      <c r="Y238" s="74"/>
    </row>
    <row r="239" spans="1:25" ht="39" customHeight="1">
      <c r="A239" s="18"/>
      <c r="B239" s="21"/>
      <c r="C239" s="18"/>
      <c r="D239" s="18"/>
      <c r="E239" s="73"/>
      <c r="F239" s="21"/>
      <c r="G239" s="21"/>
      <c r="H239" s="133"/>
      <c r="I239" s="23" t="s">
        <v>347</v>
      </c>
      <c r="J239" s="20" t="s">
        <v>82</v>
      </c>
      <c r="K239" s="25"/>
      <c r="L239" s="25">
        <v>450</v>
      </c>
      <c r="M239" s="25">
        <f>K239+L239</f>
        <v>450</v>
      </c>
      <c r="N239" s="25">
        <v>450</v>
      </c>
      <c r="O239" s="25">
        <f t="shared" si="21"/>
        <v>0</v>
      </c>
      <c r="P239" s="25"/>
      <c r="Q239" s="43"/>
      <c r="R239" s="43"/>
      <c r="S239" s="43">
        <f t="shared" si="16"/>
        <v>0</v>
      </c>
      <c r="T239" s="43"/>
      <c r="U239" s="43">
        <f t="shared" si="15"/>
        <v>0</v>
      </c>
      <c r="V239" s="26"/>
      <c r="W239" s="57"/>
      <c r="X239" s="74"/>
      <c r="Y239" s="74"/>
    </row>
    <row r="240" spans="1:25" ht="45" customHeight="1">
      <c r="A240" s="18"/>
      <c r="B240" s="21"/>
      <c r="C240" s="18">
        <v>1099</v>
      </c>
      <c r="D240" s="18" t="s">
        <v>260</v>
      </c>
      <c r="E240" s="73">
        <v>1</v>
      </c>
      <c r="F240" s="21"/>
      <c r="G240" s="21"/>
      <c r="H240" s="132" t="s">
        <v>210</v>
      </c>
      <c r="I240" s="23" t="s">
        <v>349</v>
      </c>
      <c r="J240" s="20"/>
      <c r="K240" s="25"/>
      <c r="L240" s="25"/>
      <c r="M240" s="25"/>
      <c r="N240" s="25"/>
      <c r="O240" s="25"/>
      <c r="P240" s="25"/>
      <c r="Q240" s="43"/>
      <c r="R240" s="43">
        <v>11000</v>
      </c>
      <c r="S240" s="43">
        <f t="shared" si="16"/>
        <v>11000</v>
      </c>
      <c r="T240" s="43">
        <v>11000</v>
      </c>
      <c r="U240" s="43">
        <f t="shared" si="15"/>
        <v>0</v>
      </c>
      <c r="V240" s="26"/>
      <c r="W240" s="57"/>
      <c r="X240" s="74"/>
      <c r="Y240" s="74"/>
    </row>
    <row r="241" spans="1:25" ht="39" customHeight="1">
      <c r="A241" s="18"/>
      <c r="B241" s="21"/>
      <c r="C241" s="18"/>
      <c r="D241" s="18"/>
      <c r="E241" s="73"/>
      <c r="F241" s="21"/>
      <c r="G241" s="21"/>
      <c r="H241" s="133"/>
      <c r="I241" s="23" t="s">
        <v>350</v>
      </c>
      <c r="J241" s="20" t="s">
        <v>82</v>
      </c>
      <c r="K241" s="25"/>
      <c r="L241" s="25">
        <v>1</v>
      </c>
      <c r="M241" s="25">
        <f>K241+L241</f>
        <v>1</v>
      </c>
      <c r="N241" s="25">
        <v>1</v>
      </c>
      <c r="O241" s="25">
        <f t="shared" si="21"/>
        <v>0</v>
      </c>
      <c r="P241" s="25"/>
      <c r="Q241" s="43"/>
      <c r="R241" s="43"/>
      <c r="S241" s="43">
        <f t="shared" si="16"/>
        <v>0</v>
      </c>
      <c r="T241" s="43"/>
      <c r="U241" s="43">
        <f t="shared" si="15"/>
        <v>0</v>
      </c>
      <c r="V241" s="26"/>
      <c r="W241" s="57"/>
      <c r="X241" s="74"/>
      <c r="Y241" s="74"/>
    </row>
    <row r="242" spans="1:25" ht="65.25" customHeight="1">
      <c r="A242" s="18"/>
      <c r="B242" s="21"/>
      <c r="C242" s="18">
        <v>1150</v>
      </c>
      <c r="D242" s="18" t="s">
        <v>95</v>
      </c>
      <c r="E242" s="18">
        <v>15</v>
      </c>
      <c r="F242" s="21"/>
      <c r="G242" s="21"/>
      <c r="H242" s="17" t="s">
        <v>309</v>
      </c>
      <c r="I242" s="23" t="s">
        <v>310</v>
      </c>
      <c r="J242" s="20" t="s">
        <v>82</v>
      </c>
      <c r="K242" s="25">
        <v>5738</v>
      </c>
      <c r="L242" s="25">
        <v>-42</v>
      </c>
      <c r="M242" s="25">
        <f>K242+L242</f>
        <v>5696</v>
      </c>
      <c r="N242" s="25">
        <v>5700</v>
      </c>
      <c r="O242" s="25">
        <f t="shared" si="21"/>
        <v>4</v>
      </c>
      <c r="P242" s="25"/>
      <c r="Q242" s="43"/>
      <c r="R242" s="43">
        <v>992683.1</v>
      </c>
      <c r="S242" s="43">
        <f t="shared" si="16"/>
        <v>992683.1</v>
      </c>
      <c r="T242" s="43">
        <v>992683.1</v>
      </c>
      <c r="U242" s="43">
        <f t="shared" si="15"/>
        <v>0</v>
      </c>
      <c r="V242" s="26"/>
      <c r="W242" s="74"/>
      <c r="X242" s="74"/>
      <c r="Y242" s="74"/>
    </row>
    <row r="243" spans="1:25" ht="85.5" customHeight="1">
      <c r="A243" s="18"/>
      <c r="B243" s="21"/>
      <c r="C243" s="64">
        <v>1142</v>
      </c>
      <c r="D243" s="64" t="s">
        <v>95</v>
      </c>
      <c r="E243" s="18">
        <v>17</v>
      </c>
      <c r="F243" s="21"/>
      <c r="G243" s="21"/>
      <c r="H243" s="17" t="s">
        <v>294</v>
      </c>
      <c r="I243" s="23" t="s">
        <v>295</v>
      </c>
      <c r="J243" s="21"/>
      <c r="K243" s="25"/>
      <c r="L243" s="25"/>
      <c r="M243" s="25"/>
      <c r="N243" s="25"/>
      <c r="O243" s="25"/>
      <c r="P243" s="25"/>
      <c r="Q243" s="43"/>
      <c r="R243" s="43">
        <v>26005</v>
      </c>
      <c r="S243" s="43">
        <f t="shared" si="16"/>
        <v>26005</v>
      </c>
      <c r="T243" s="43">
        <v>21771.4</v>
      </c>
      <c r="U243" s="43">
        <f t="shared" si="15"/>
        <v>-4233.5999999999985</v>
      </c>
      <c r="V243" s="77" t="s">
        <v>336</v>
      </c>
      <c r="W243" s="26"/>
      <c r="X243" s="74"/>
      <c r="Y243" s="74"/>
    </row>
    <row r="244" spans="1:25" ht="48" customHeight="1">
      <c r="A244" s="18"/>
      <c r="B244" s="21"/>
      <c r="C244" s="18"/>
      <c r="D244" s="18"/>
      <c r="E244" s="18"/>
      <c r="F244" s="21"/>
      <c r="G244" s="21"/>
      <c r="H244" s="17"/>
      <c r="I244" s="23" t="s">
        <v>296</v>
      </c>
      <c r="J244" s="21" t="s">
        <v>297</v>
      </c>
      <c r="K244" s="25"/>
      <c r="L244" s="25">
        <v>3600</v>
      </c>
      <c r="M244" s="25">
        <f t="shared" ref="M244:M254" si="22">K244+L244</f>
        <v>3600</v>
      </c>
      <c r="N244" s="25">
        <v>3600</v>
      </c>
      <c r="O244" s="25">
        <f t="shared" si="21"/>
        <v>0</v>
      </c>
      <c r="P244" s="25"/>
      <c r="Q244" s="43"/>
      <c r="R244" s="43"/>
      <c r="S244" s="43">
        <f t="shared" si="16"/>
        <v>0</v>
      </c>
      <c r="T244" s="43"/>
      <c r="U244" s="43">
        <f t="shared" si="15"/>
        <v>0</v>
      </c>
      <c r="V244" s="57"/>
      <c r="W244" s="57"/>
      <c r="X244" s="74"/>
      <c r="Y244" s="74"/>
    </row>
    <row r="245" spans="1:25" ht="19.5" customHeight="1">
      <c r="A245" s="18"/>
      <c r="B245" s="21"/>
      <c r="C245" s="18"/>
      <c r="D245" s="18"/>
      <c r="E245" s="18"/>
      <c r="F245" s="21"/>
      <c r="G245" s="21"/>
      <c r="H245" s="17"/>
      <c r="I245" s="23" t="s">
        <v>288</v>
      </c>
      <c r="J245" s="21" t="s">
        <v>297</v>
      </c>
      <c r="K245" s="25"/>
      <c r="L245" s="25">
        <v>100000</v>
      </c>
      <c r="M245" s="25">
        <f t="shared" si="22"/>
        <v>100000</v>
      </c>
      <c r="N245" s="25">
        <v>100000</v>
      </c>
      <c r="O245" s="25">
        <f t="shared" si="21"/>
        <v>0</v>
      </c>
      <c r="P245" s="25"/>
      <c r="Q245" s="43"/>
      <c r="R245" s="43"/>
      <c r="S245" s="43">
        <f t="shared" si="16"/>
        <v>0</v>
      </c>
      <c r="T245" s="43"/>
      <c r="U245" s="43">
        <f t="shared" si="15"/>
        <v>0</v>
      </c>
      <c r="V245" s="57"/>
      <c r="W245" s="57"/>
      <c r="X245" s="74"/>
      <c r="Y245" s="74"/>
    </row>
    <row r="246" spans="1:25" ht="27.75" customHeight="1">
      <c r="A246" s="18"/>
      <c r="B246" s="21"/>
      <c r="C246" s="18"/>
      <c r="D246" s="18"/>
      <c r="E246" s="18"/>
      <c r="F246" s="21"/>
      <c r="G246" s="21"/>
      <c r="H246" s="17"/>
      <c r="I246" s="23" t="s">
        <v>298</v>
      </c>
      <c r="J246" s="21" t="s">
        <v>297</v>
      </c>
      <c r="K246" s="25"/>
      <c r="L246" s="25">
        <v>100000</v>
      </c>
      <c r="M246" s="25">
        <f t="shared" si="22"/>
        <v>100000</v>
      </c>
      <c r="N246" s="25">
        <v>100000</v>
      </c>
      <c r="O246" s="25">
        <f t="shared" si="21"/>
        <v>0</v>
      </c>
      <c r="P246" s="25"/>
      <c r="Q246" s="43"/>
      <c r="R246" s="43"/>
      <c r="S246" s="43">
        <f t="shared" si="16"/>
        <v>0</v>
      </c>
      <c r="T246" s="43"/>
      <c r="U246" s="43">
        <f t="shared" si="15"/>
        <v>0</v>
      </c>
      <c r="V246" s="57"/>
      <c r="W246" s="57"/>
      <c r="X246" s="74"/>
      <c r="Y246" s="74"/>
    </row>
    <row r="247" spans="1:25" ht="27.75" customHeight="1">
      <c r="A247" s="18"/>
      <c r="B247" s="21"/>
      <c r="C247" s="18"/>
      <c r="D247" s="18"/>
      <c r="E247" s="18"/>
      <c r="F247" s="21"/>
      <c r="G247" s="21"/>
      <c r="H247" s="17"/>
      <c r="I247" s="23" t="s">
        <v>299</v>
      </c>
      <c r="J247" s="21" t="s">
        <v>297</v>
      </c>
      <c r="K247" s="25"/>
      <c r="L247" s="25">
        <v>12000</v>
      </c>
      <c r="M247" s="25">
        <f t="shared" si="22"/>
        <v>12000</v>
      </c>
      <c r="N247" s="25">
        <v>12000</v>
      </c>
      <c r="O247" s="25">
        <f t="shared" si="21"/>
        <v>0</v>
      </c>
      <c r="P247" s="25"/>
      <c r="Q247" s="43"/>
      <c r="R247" s="43"/>
      <c r="S247" s="43">
        <f t="shared" si="16"/>
        <v>0</v>
      </c>
      <c r="T247" s="43"/>
      <c r="U247" s="43">
        <f t="shared" si="15"/>
        <v>0</v>
      </c>
      <c r="V247" s="57"/>
      <c r="W247" s="57"/>
      <c r="X247" s="74"/>
      <c r="Y247" s="74"/>
    </row>
    <row r="248" spans="1:25" ht="30" customHeight="1">
      <c r="A248" s="18"/>
      <c r="B248" s="21"/>
      <c r="C248" s="18"/>
      <c r="D248" s="18"/>
      <c r="E248" s="18"/>
      <c r="F248" s="21"/>
      <c r="G248" s="21"/>
      <c r="H248" s="17"/>
      <c r="I248" s="23" t="s">
        <v>300</v>
      </c>
      <c r="J248" s="21" t="s">
        <v>77</v>
      </c>
      <c r="K248" s="75"/>
      <c r="L248" s="75">
        <v>0.92</v>
      </c>
      <c r="M248" s="75">
        <f t="shared" si="22"/>
        <v>0.92</v>
      </c>
      <c r="N248" s="75">
        <v>0.92</v>
      </c>
      <c r="O248" s="25">
        <f t="shared" si="21"/>
        <v>0</v>
      </c>
      <c r="P248" s="25"/>
      <c r="Q248" s="43"/>
      <c r="R248" s="43"/>
      <c r="S248" s="43">
        <f t="shared" si="16"/>
        <v>0</v>
      </c>
      <c r="T248" s="43"/>
      <c r="U248" s="43">
        <f t="shared" si="15"/>
        <v>0</v>
      </c>
      <c r="V248" s="57"/>
      <c r="W248" s="57"/>
      <c r="X248" s="74"/>
      <c r="Y248" s="74"/>
    </row>
    <row r="249" spans="1:25" ht="65.25" customHeight="1">
      <c r="A249" s="18"/>
      <c r="B249" s="21"/>
      <c r="C249" s="18">
        <v>1142</v>
      </c>
      <c r="D249" s="64" t="s">
        <v>259</v>
      </c>
      <c r="E249" s="64">
        <v>12</v>
      </c>
      <c r="F249" s="18"/>
      <c r="G249" s="21"/>
      <c r="H249" s="17" t="s">
        <v>301</v>
      </c>
      <c r="I249" s="23" t="s">
        <v>302</v>
      </c>
      <c r="J249" s="21"/>
      <c r="K249" s="25"/>
      <c r="L249" s="25"/>
      <c r="M249" s="25"/>
      <c r="N249" s="25"/>
      <c r="O249" s="25"/>
      <c r="P249" s="25"/>
      <c r="Q249" s="43"/>
      <c r="R249" s="43">
        <v>13500</v>
      </c>
      <c r="S249" s="43">
        <f t="shared" si="16"/>
        <v>13500</v>
      </c>
      <c r="T249" s="43">
        <v>12700</v>
      </c>
      <c r="U249" s="43">
        <f t="shared" si="15"/>
        <v>-800</v>
      </c>
      <c r="V249" s="77" t="s">
        <v>336</v>
      </c>
      <c r="W249" s="57"/>
      <c r="X249" s="74"/>
      <c r="Y249" s="74"/>
    </row>
    <row r="250" spans="1:25" ht="25.5">
      <c r="A250" s="18"/>
      <c r="B250" s="21"/>
      <c r="C250" s="18"/>
      <c r="D250" s="18"/>
      <c r="E250" s="18"/>
      <c r="F250" s="21"/>
      <c r="G250" s="21"/>
      <c r="H250" s="17"/>
      <c r="I250" s="23" t="s">
        <v>303</v>
      </c>
      <c r="J250" s="21" t="s">
        <v>297</v>
      </c>
      <c r="K250" s="25"/>
      <c r="L250" s="25">
        <v>1</v>
      </c>
      <c r="M250" s="25">
        <f t="shared" si="22"/>
        <v>1</v>
      </c>
      <c r="N250" s="76">
        <v>1</v>
      </c>
      <c r="O250" s="25">
        <f t="shared" si="21"/>
        <v>0</v>
      </c>
      <c r="P250" s="25"/>
      <c r="Q250" s="43"/>
      <c r="R250" s="43"/>
      <c r="S250" s="43">
        <f t="shared" si="16"/>
        <v>0</v>
      </c>
      <c r="T250" s="43"/>
      <c r="U250" s="43">
        <f t="shared" si="15"/>
        <v>0</v>
      </c>
      <c r="V250" s="78"/>
      <c r="W250" s="57"/>
      <c r="X250" s="74"/>
      <c r="Y250" s="74"/>
    </row>
    <row r="251" spans="1:25" ht="51" customHeight="1">
      <c r="A251" s="18"/>
      <c r="B251" s="21"/>
      <c r="C251" s="18">
        <v>1142</v>
      </c>
      <c r="D251" s="18" t="s">
        <v>259</v>
      </c>
      <c r="E251" s="64">
        <v>13</v>
      </c>
      <c r="F251" s="21"/>
      <c r="G251" s="21"/>
      <c r="H251" s="17" t="s">
        <v>304</v>
      </c>
      <c r="I251" s="23" t="s">
        <v>305</v>
      </c>
      <c r="J251" s="21"/>
      <c r="K251" s="25"/>
      <c r="L251" s="25"/>
      <c r="M251" s="25"/>
      <c r="N251" s="25"/>
      <c r="O251" s="25"/>
      <c r="P251" s="25"/>
      <c r="Q251" s="43"/>
      <c r="R251" s="43">
        <v>6300</v>
      </c>
      <c r="S251" s="43">
        <f t="shared" si="16"/>
        <v>6300</v>
      </c>
      <c r="T251" s="43">
        <v>5720.53</v>
      </c>
      <c r="U251" s="43">
        <f>+T251-S251</f>
        <v>-579.47000000000025</v>
      </c>
      <c r="V251" s="103" t="s">
        <v>336</v>
      </c>
      <c r="W251" s="57"/>
      <c r="X251" s="74"/>
      <c r="Y251" s="74"/>
    </row>
    <row r="252" spans="1:25" ht="25.5">
      <c r="A252" s="18"/>
      <c r="B252" s="21"/>
      <c r="C252" s="18"/>
      <c r="D252" s="18"/>
      <c r="E252" s="18"/>
      <c r="F252" s="21"/>
      <c r="G252" s="21"/>
      <c r="H252" s="17"/>
      <c r="I252" s="23" t="s">
        <v>306</v>
      </c>
      <c r="J252" s="21" t="s">
        <v>297</v>
      </c>
      <c r="K252" s="25"/>
      <c r="L252" s="25">
        <v>1</v>
      </c>
      <c r="M252" s="25">
        <f t="shared" si="22"/>
        <v>1</v>
      </c>
      <c r="N252" s="25">
        <v>1</v>
      </c>
      <c r="O252" s="25">
        <f>N252-M252</f>
        <v>0</v>
      </c>
      <c r="P252" s="25"/>
      <c r="Q252" s="43"/>
      <c r="R252" s="43"/>
      <c r="S252" s="43">
        <f t="shared" si="16"/>
        <v>0</v>
      </c>
      <c r="T252" s="43"/>
      <c r="U252" s="43"/>
      <c r="V252" s="126"/>
      <c r="W252" s="57"/>
      <c r="X252" s="74"/>
      <c r="Y252" s="74"/>
    </row>
    <row r="253" spans="1:25" ht="25.5">
      <c r="A253" s="18"/>
      <c r="B253" s="21"/>
      <c r="C253" s="18"/>
      <c r="D253" s="18"/>
      <c r="E253" s="18"/>
      <c r="F253" s="21"/>
      <c r="G253" s="21"/>
      <c r="H253" s="17"/>
      <c r="I253" s="23" t="s">
        <v>307</v>
      </c>
      <c r="J253" s="21" t="s">
        <v>297</v>
      </c>
      <c r="K253" s="25"/>
      <c r="L253" s="25">
        <v>15</v>
      </c>
      <c r="M253" s="25">
        <f t="shared" si="22"/>
        <v>15</v>
      </c>
      <c r="N253" s="25">
        <v>15</v>
      </c>
      <c r="O253" s="25">
        <f>N253-M253</f>
        <v>0</v>
      </c>
      <c r="P253" s="25"/>
      <c r="Q253" s="43"/>
      <c r="R253" s="43"/>
      <c r="S253" s="43">
        <f t="shared" si="16"/>
        <v>0</v>
      </c>
      <c r="T253" s="43"/>
      <c r="U253" s="43"/>
      <c r="V253" s="126"/>
      <c r="W253" s="57"/>
      <c r="X253" s="74"/>
      <c r="Y253" s="74"/>
    </row>
    <row r="254" spans="1:25" ht="25.5">
      <c r="A254" s="18"/>
      <c r="B254" s="21"/>
      <c r="C254" s="18"/>
      <c r="D254" s="18"/>
      <c r="E254" s="18"/>
      <c r="F254" s="21"/>
      <c r="G254" s="21"/>
      <c r="H254" s="17"/>
      <c r="I254" s="23" t="s">
        <v>308</v>
      </c>
      <c r="J254" s="21" t="s">
        <v>297</v>
      </c>
      <c r="K254" s="25"/>
      <c r="L254" s="25">
        <v>15</v>
      </c>
      <c r="M254" s="25">
        <f t="shared" si="22"/>
        <v>15</v>
      </c>
      <c r="N254" s="25">
        <v>15</v>
      </c>
      <c r="O254" s="25">
        <f>N254-M254</f>
        <v>0</v>
      </c>
      <c r="P254" s="25"/>
      <c r="Q254" s="43"/>
      <c r="R254" s="43"/>
      <c r="S254" s="43">
        <f t="shared" si="16"/>
        <v>0</v>
      </c>
      <c r="T254" s="43"/>
      <c r="U254" s="43"/>
      <c r="V254" s="104"/>
      <c r="W254" s="57"/>
      <c r="X254" s="74"/>
      <c r="Y254" s="74"/>
    </row>
  </sheetData>
  <mergeCells count="115">
    <mergeCell ref="H240:H241"/>
    <mergeCell ref="V106:V107"/>
    <mergeCell ref="V113:V114"/>
    <mergeCell ref="V68:V70"/>
    <mergeCell ref="H238:H239"/>
    <mergeCell ref="V153:V154"/>
    <mergeCell ref="V155:V156"/>
    <mergeCell ref="V159:V160"/>
    <mergeCell ref="V167:V168"/>
    <mergeCell ref="V216:V224"/>
    <mergeCell ref="W188:W189"/>
    <mergeCell ref="V188:V189"/>
    <mergeCell ref="V251:V254"/>
    <mergeCell ref="V4:V5"/>
    <mergeCell ref="V15:V16"/>
    <mergeCell ref="V42:V43"/>
    <mergeCell ref="V79:V80"/>
    <mergeCell ref="V81:V84"/>
    <mergeCell ref="V176:V177"/>
    <mergeCell ref="V147:V148"/>
    <mergeCell ref="W1:Y1"/>
    <mergeCell ref="H50:H53"/>
    <mergeCell ref="H35:H36"/>
    <mergeCell ref="H81:H85"/>
    <mergeCell ref="J1:J2"/>
    <mergeCell ref="K1:P1"/>
    <mergeCell ref="Q1:V1"/>
    <mergeCell ref="H37:H41"/>
    <mergeCell ref="H1:H2"/>
    <mergeCell ref="I1:I2"/>
    <mergeCell ref="A1:A2"/>
    <mergeCell ref="B1:B2"/>
    <mergeCell ref="C1:E1"/>
    <mergeCell ref="F1:F2"/>
    <mergeCell ref="D2:E2"/>
    <mergeCell ref="G1:G2"/>
    <mergeCell ref="H88:H89"/>
    <mergeCell ref="H54:H67"/>
    <mergeCell ref="H42:H44"/>
    <mergeCell ref="H68:H72"/>
    <mergeCell ref="H73:H74"/>
    <mergeCell ref="H145:H146"/>
    <mergeCell ref="H115:H123"/>
    <mergeCell ref="H94:H103"/>
    <mergeCell ref="H79:H80"/>
    <mergeCell ref="H90:H91"/>
    <mergeCell ref="H92:H93"/>
    <mergeCell ref="H176:H177"/>
    <mergeCell ref="H173:H175"/>
    <mergeCell ref="H171:H172"/>
    <mergeCell ref="H151:H152"/>
    <mergeCell ref="A197:A207"/>
    <mergeCell ref="H197:H207"/>
    <mergeCell ref="A190:A195"/>
    <mergeCell ref="B197:B207"/>
    <mergeCell ref="D198:D207"/>
    <mergeCell ref="C191:C195"/>
    <mergeCell ref="D191:D195"/>
    <mergeCell ref="E191:E195"/>
    <mergeCell ref="A216:A224"/>
    <mergeCell ref="H216:H224"/>
    <mergeCell ref="H182:H183"/>
    <mergeCell ref="F216:F224"/>
    <mergeCell ref="G216:G224"/>
    <mergeCell ref="H186:H187"/>
    <mergeCell ref="E198:E207"/>
    <mergeCell ref="G197:G207"/>
    <mergeCell ref="F197:F207"/>
    <mergeCell ref="H184:H185"/>
    <mergeCell ref="B216:B224"/>
    <mergeCell ref="H165:H166"/>
    <mergeCell ref="B190:B195"/>
    <mergeCell ref="F190:F195"/>
    <mergeCell ref="C217:C224"/>
    <mergeCell ref="C198:C207"/>
    <mergeCell ref="H178:H179"/>
    <mergeCell ref="H167:H168"/>
    <mergeCell ref="H190:H195"/>
    <mergeCell ref="D217:D224"/>
    <mergeCell ref="H180:H181"/>
    <mergeCell ref="H104:H105"/>
    <mergeCell ref="H163:H164"/>
    <mergeCell ref="H155:H156"/>
    <mergeCell ref="V161:V162"/>
    <mergeCell ref="V165:V166"/>
    <mergeCell ref="V163:V164"/>
    <mergeCell ref="H137:H144"/>
    <mergeCell ref="H124:H128"/>
    <mergeCell ref="E217:E224"/>
    <mergeCell ref="H188:H189"/>
    <mergeCell ref="H75:H76"/>
    <mergeCell ref="H147:H148"/>
    <mergeCell ref="H153:H154"/>
    <mergeCell ref="H149:H150"/>
    <mergeCell ref="H159:H160"/>
    <mergeCell ref="H161:H162"/>
    <mergeCell ref="G190:G195"/>
    <mergeCell ref="H113:H114"/>
    <mergeCell ref="H106:H112"/>
    <mergeCell ref="H77:H78"/>
    <mergeCell ref="V151:V152"/>
    <mergeCell ref="V88:V89"/>
    <mergeCell ref="V90:V91"/>
    <mergeCell ref="V145:V146"/>
    <mergeCell ref="H130:H132"/>
    <mergeCell ref="H133:H135"/>
    <mergeCell ref="V104:V105"/>
    <mergeCell ref="V92:V93"/>
    <mergeCell ref="W184:W185"/>
    <mergeCell ref="W173:W174"/>
    <mergeCell ref="W176:W177"/>
    <mergeCell ref="V173:V174"/>
    <mergeCell ref="V178:V179"/>
    <mergeCell ref="V77:V78"/>
    <mergeCell ref="V184:V185"/>
  </mergeCells>
  <phoneticPr fontId="0" type="noConversion"/>
  <dataValidations count="15">
    <dataValidation type="whole" allowBlank="1" showInputMessage="1" showErrorMessage="1" sqref="E225:E235 E196:E198 E4:E191 E208:E217">
      <formula1>1</formula1>
      <formula2>999</formula2>
    </dataValidation>
    <dataValidation type="whole" allowBlank="1" showInputMessage="1" showErrorMessage="1" sqref="C225:C235 C185:C191 C196:C198 C4:C183 C208:C217">
      <formula1>1000</formula1>
      <formula2>9999</formula2>
    </dataValidation>
    <dataValidation type="list" allowBlank="1" showInputMessage="1" showErrorMessage="1" sqref="D196:D198 D225:D235 D185:D191 D4:D183 D208:D215">
      <formula1>#REF!</formula1>
    </dataValidation>
    <dataValidation type="list" allowBlank="1" showInputMessage="1" showErrorMessage="1" sqref="J47:J48 J173">
      <formula1>#REF!</formula1>
    </dataValidation>
    <dataValidation type="list" allowBlank="1" showInputMessage="1" showErrorMessage="1" sqref="B47:B49 B173:B179 B181 B183 B185">
      <formula1>#REF!</formula1>
    </dataValidation>
    <dataValidation type="custom" allowBlank="1" showInputMessage="1" showErrorMessage="1" sqref="N89 L87 L189 L89 L105 L187 L76 L74 L70:L72 N87 L134:L136 N93 L126:L129 L93 L131:L132 L91 L107:L112 L80 L83:L85 L117:L123 L114 N91 L96:L102 N61:N66 N76 L56:L67 L138:L144 K163:L163 N78 N80 L78 L146 N162:N164 N146 L164 N148 L162 N152 N150 N156 N166 N154 N158 L179 N160 L172 L170 N168 L158 L160 L185 L181 L183 L168 L174:L175 L177 L152 L156 L154 L166 L150 L148 N83:N85 L51:L53 L43:L44 L38:L41 L36 L19:L34 L13:L14 L16:L17 L5:L11">
      <formula1>IF(OR($P5="",ISBLANK($P5),$P5="ù³Ý³Ï³Ï³Ý", $P5="ß³Ñ³éáõÝ»ñÇ ù³Ý³ÏÁ", $P5="³ÏïÇíÇ Í³é³ÛáõÃÛ³Ý Ï³ÝË³ï»ëíáÕ Å³ÙÏ»ïÁ", $P5="í³ñÏ ëï³óáÕ ³ÝÓ³Ýó ù³Ý³ÏÁ",$P5="í³ñÏ ëï³óáÕ Ï³½Ù³Ï»ñåáõÃÛáõÝÝ»ñÇ ù³Ý³ÏÁ"),ISNUMBER(K5),TRUE)</formula1>
    </dataValidation>
    <dataValidation type="custom" allowBlank="1" showInputMessage="1" showErrorMessage="1" sqref="J163 K162 K168 K146 K148 K152 K150 K156 K164 K154 K158 K160 K93 K87 K91 K70:K72 K56:K67 N74 K80 N70:N72 K76 K78 K89 N56:N60 K74 K84:K85">
      <formula1>IF(OR($P56="",ISBLANK($P56),$P56="ù³Ý³Ï³Ï³Ý", $P56="ß³Ñ³éáõÝ»ñÇ ù³Ý³ÏÁ", $P56="³ÏïÇíÇ Í³é³ÛáõÃÛ³Ý Ï³ÝË³ï»ëíáÕ Å³ÙÏ»ïÁ", $P56="³ÏïÇíÇ ï³ñÇùÁ"),ISNUMBER(J56),TRUE)</formula1>
    </dataValidation>
    <dataValidation type="list" allowBlank="1" showInputMessage="1" showErrorMessage="1" sqref="J54:J93 J164:J168 J145:J162 J170:J172 J197:J203 J216:J242">
      <formula1>#REF!</formula1>
    </dataValidation>
    <dataValidation type="list" allowBlank="1" showInputMessage="1" showErrorMessage="1" sqref="B54:B93 B182 B180 B145:B172">
      <formula1>#REF!</formula1>
    </dataValidation>
    <dataValidation type="decimal" allowBlank="1" showInputMessage="1" showErrorMessage="1" sqref="T81 T147 V145 T90 V151 T149 Q147:R147 T155 T157 T161 V163 T88 V149 T145 V157 T167 V88 P163:R163 T159 V90 T92 V165 Q145:R145 V147 V161 T153 T151 V155 T79 V159 Q165:R165 T163 V153 T54 T68 T73 T75 T77 T86 T165 Q54 V167">
      <formula1>0</formula1>
      <formula2>9999999999</formula2>
    </dataValidation>
    <dataValidation type="list" allowBlank="1" showInputMessage="1" showErrorMessage="1" sqref="B186:B189 B50:B53 B4:B46 B94:B144">
      <formula1>#REF!</formula1>
    </dataValidation>
    <dataValidation type="list" allowBlank="1" showInputMessage="1" showErrorMessage="1" sqref="J49:J53 J186:J192 J4:J46 J94:J102 J104:J144">
      <formula1>#REF!</formula1>
    </dataValidation>
    <dataValidation type="whole" allowBlank="1" showInputMessage="1" showErrorMessage="1" error="Please input data from 0-9" sqref="F4">
      <formula1>0</formula1>
      <formula2>9</formula2>
    </dataValidation>
    <dataValidation type="decimal" allowBlank="1" showInputMessage="1" showErrorMessage="1" sqref="S3">
      <formula1>-10000000000000000</formula1>
      <formula2>99999999999999</formula2>
    </dataValidation>
    <dataValidation type="list" allowBlank="1" showInputMessage="1" showErrorMessage="1" sqref="G185:G189 G4:G183">
      <formula1>#REF!</formula1>
    </dataValidation>
  </dataValidations>
  <pageMargins left="0" right="0" top="0.28999999999999998" bottom="0.37" header="0" footer="0"/>
  <pageSetup paperSize="9" scale="62" firstPageNumber="1887" fitToWidth="3" fitToHeight="50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rowBreaks count="1" manualBreakCount="1">
    <brk id="236" max="24" man="1"/>
  </rowBreaks>
  <colBreaks count="2" manualBreakCount="2">
    <brk id="16" max="248" man="1"/>
    <brk id="22" max="3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</vt:lpstr>
      <vt:lpstr>2015</vt:lpstr>
      <vt:lpstr>'2015'!Print_Area</vt:lpstr>
      <vt:lpstr>Sheet!Print_Area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Ghukasyan</dc:creator>
  <cp:lastModifiedBy>Kristina Gevorgyan</cp:lastModifiedBy>
  <cp:lastPrinted>2016-04-19T10:44:08Z</cp:lastPrinted>
  <dcterms:created xsi:type="dcterms:W3CDTF">2007-06-08T11:55:52Z</dcterms:created>
  <dcterms:modified xsi:type="dcterms:W3CDTF">2016-06-23T06:05:00Z</dcterms:modified>
</cp:coreProperties>
</file>