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35" windowHeight="9300" activeTab="1"/>
  </bookViews>
  <sheets>
    <sheet name="ax23" sheetId="1" r:id="rId1"/>
    <sheet name="ax24" sheetId="2" r:id="rId2"/>
  </sheets>
  <definedNames>
    <definedName name="_xlnm.Print_Area" localSheetId="0">'ax23'!$A$1:$H$54</definedName>
    <definedName name="_xlnm.Print_Area" localSheetId="1">'ax24'!$A$1:$I$23</definedName>
    <definedName name="_xlnm.Print_Titles" localSheetId="0">'ax23'!$7:$7</definedName>
  </definedNames>
  <calcPr calcId="145621" fullCalcOnLoad="1"/>
</workbook>
</file>

<file path=xl/calcChain.xml><?xml version="1.0" encoding="utf-8"?>
<calcChain xmlns="http://schemas.openxmlformats.org/spreadsheetml/2006/main">
  <c r="G9" i="2" l="1"/>
  <c r="G29" i="1"/>
  <c r="F29" i="1"/>
  <c r="E29" i="1"/>
  <c r="E22" i="1"/>
  <c r="G9" i="1"/>
  <c r="G8" i="1" s="1"/>
  <c r="H8" i="1" s="1"/>
  <c r="G18" i="1"/>
  <c r="G22" i="1"/>
  <c r="H22" i="1" s="1"/>
  <c r="F9" i="1"/>
  <c r="F8" i="1" s="1"/>
  <c r="F18" i="1"/>
  <c r="F22" i="1"/>
  <c r="E9" i="1"/>
  <c r="E18" i="1"/>
  <c r="E8" i="1"/>
  <c r="G49" i="1"/>
  <c r="F49" i="1"/>
  <c r="H49" i="1" s="1"/>
  <c r="F10" i="2"/>
  <c r="F9" i="2" s="1"/>
  <c r="H15" i="2"/>
  <c r="I15" i="2" s="1"/>
  <c r="G15" i="2"/>
  <c r="I16" i="2"/>
  <c r="H34" i="1"/>
  <c r="G10" i="2"/>
  <c r="G17" i="2"/>
  <c r="H10" i="2"/>
  <c r="H9" i="2" s="1"/>
  <c r="I9" i="2" s="1"/>
  <c r="H17" i="2"/>
  <c r="I17" i="2" s="1"/>
  <c r="F15" i="2"/>
  <c r="F17" i="2"/>
  <c r="E49" i="1"/>
  <c r="H29" i="1"/>
  <c r="H10" i="1"/>
  <c r="I13" i="2"/>
  <c r="H42" i="1"/>
  <c r="I18" i="2"/>
  <c r="I14" i="2"/>
  <c r="I12" i="2"/>
  <c r="I11" i="2"/>
  <c r="I10" i="2"/>
  <c r="H21" i="1"/>
  <c r="H48" i="1"/>
  <c r="H9" i="1"/>
  <c r="H11" i="1"/>
  <c r="H12" i="1"/>
  <c r="H13" i="1"/>
  <c r="H14" i="1"/>
  <c r="H15" i="1"/>
  <c r="H16" i="1"/>
  <c r="H17" i="1"/>
  <c r="H18" i="1"/>
  <c r="H19" i="1"/>
  <c r="H20" i="1"/>
  <c r="H23" i="1"/>
  <c r="H24" i="1"/>
  <c r="H25" i="1"/>
  <c r="H26" i="1"/>
  <c r="H27" i="1"/>
  <c r="H28" i="1"/>
  <c r="H30" i="1"/>
  <c r="H31" i="1"/>
  <c r="H32" i="1"/>
  <c r="H33" i="1"/>
  <c r="H35" i="1"/>
  <c r="H36" i="1"/>
  <c r="H37" i="1"/>
  <c r="H38" i="1"/>
  <c r="H39" i="1"/>
  <c r="H40" i="1"/>
  <c r="H41" i="1"/>
  <c r="H43" i="1"/>
  <c r="H44" i="1"/>
  <c r="H45" i="1"/>
  <c r="H46" i="1"/>
  <c r="H47" i="1"/>
  <c r="H50" i="1"/>
  <c r="H51" i="1"/>
</calcChain>
</file>

<file path=xl/sharedStrings.xml><?xml version="1.0" encoding="utf-8"?>
<sst xmlns="http://schemas.openxmlformats.org/spreadsheetml/2006/main" count="143" uniqueCount="85">
  <si>
    <t>Բաժին</t>
  </si>
  <si>
    <t>Խումբ</t>
  </si>
  <si>
    <t>Դաս</t>
  </si>
  <si>
    <t>Ծրագիրն իրականացնող պետական մարմնի և իրավաբանական անձ հանդիսացող սուբյեկտների անվանումները</t>
  </si>
  <si>
    <t>ՀՀ աշխատանքի և սոցիալական հարցերի նախարարություն, ընդամենը</t>
  </si>
  <si>
    <t>04</t>
  </si>
  <si>
    <t>01</t>
  </si>
  <si>
    <t>02</t>
  </si>
  <si>
    <t>05</t>
  </si>
  <si>
    <t>07</t>
  </si>
  <si>
    <t>09</t>
  </si>
  <si>
    <t>Հավելված N1</t>
  </si>
  <si>
    <t>Աղյուսակ N23</t>
  </si>
  <si>
    <t>Հաշվետվություն</t>
  </si>
  <si>
    <t>Տարեկան պլան*</t>
  </si>
  <si>
    <t>Տարեկան ճշտված պլան**</t>
  </si>
  <si>
    <t>Փաստ</t>
  </si>
  <si>
    <t xml:space="preserve">Կատարման % ճշտված պլանի նկատմամբ </t>
  </si>
  <si>
    <t>հազար դրամ</t>
  </si>
  <si>
    <t>ԸՆԴԱՄԵՆԸ</t>
  </si>
  <si>
    <t>Աղյուսակ N24</t>
  </si>
  <si>
    <t>h/h</t>
  </si>
  <si>
    <t xml:space="preserve">խումբ </t>
  </si>
  <si>
    <t>դաս</t>
  </si>
  <si>
    <t>Ծախսային  ծրագրերի և այն կատարող  ՀՀ պետական կառավարման մարմինների անվանումները</t>
  </si>
  <si>
    <t xml:space="preserve"> ՀՀ աշխատանքի և սոցիալական հարցերի նախարարություն </t>
  </si>
  <si>
    <t>10</t>
  </si>
  <si>
    <t xml:space="preserve">ՀՀ առողջապահության նախարարություն </t>
  </si>
  <si>
    <t>03</t>
  </si>
  <si>
    <t xml:space="preserve">ՀՀ սպորտի և երիտասարդության հարցերի նախարարություն </t>
  </si>
  <si>
    <t>08</t>
  </si>
  <si>
    <t>&lt;&lt;Երևանի երեխաների խնամքի և պաշտպանության  N1 գիշերօթիկ հաստատություն&gt;&gt; ՊՈԱԿ</t>
  </si>
  <si>
    <t>&lt;&lt;Երևանի երեխաների խնամքի և պաշտպանության  N2 գիշերօթիկ հաստատություն&gt;&gt; ՊՈԱԿ</t>
  </si>
  <si>
    <t>&lt;&lt;Բյուրեղավանի երեխաների խնամքի և պաշտպանության  գիշերօթիկ հաստատություն&gt;&gt; ՊՈԱԿ</t>
  </si>
  <si>
    <t>&lt;&lt;Վանաձորի երեխաների խնամքի և պաշտպանության  N1 գիշերօթիկ հաստատություն&gt;&gt; ՊՈԱԿ</t>
  </si>
  <si>
    <t>&lt;&lt;Գյումրու Ֆրիտյոֆ Նանսենի անվան երեխաների խնամքի և պաշտպանության  N2 գիշերօթիկ հաստատություն&gt;&gt; ՊՈԱԿ</t>
  </si>
  <si>
    <t>&lt;&lt;Դիլիջանի երեխաների խնամքի և պաշտպանության  գիշերօթիկ հաստատություն&gt;&gt; ՊՈԱԿ</t>
  </si>
  <si>
    <t>&lt;&lt;Գյումրու երեխաների խնամքի և պաշտպանության  N1 գիշերօթիկ հաստատություն&gt;&gt; ՊՈԱԿ</t>
  </si>
  <si>
    <t>&lt;&lt;Գյումրու համայնքի երեխաների սոցիալական հոգածության կենտրոն&gt;&gt; ՊՈԱԿ</t>
  </si>
  <si>
    <t>&lt;&lt;Երևանի &lt;&lt;Զատիկ&gt;&gt; մանկատուն&gt;&gt; ՊՈԱԿ</t>
  </si>
  <si>
    <t>&lt;&lt;Երևանի մանկան տուն&gt;&gt; ՊՈԱԿ</t>
  </si>
  <si>
    <t>&lt;&lt;Գավառի մանկատուն&gt;&gt; ՊՈԱԿ</t>
  </si>
  <si>
    <t>&lt;&lt;Վանաձորի մանկատուն&gt;&gt;ՊՈԱԿ</t>
  </si>
  <si>
    <t>&lt;&lt;Գյումրու&lt;&lt;Երեխաների տուն&gt;&gt; ՊՈԱԿ</t>
  </si>
  <si>
    <t>&lt;&lt;Մարի Իզմիրլյանի անվան մանկատուն&gt;&gt;ՊՈԱԿ</t>
  </si>
  <si>
    <t>&lt;&lt;Խարբերդի մասնագիտացված մանկատուն&gt;&gt; ՊՈԱԿ</t>
  </si>
  <si>
    <t>&lt;&lt;Երևանի թիվ 1 տուն-ինտերնատ&gt;&gt; ՊՈԱԿ</t>
  </si>
  <si>
    <t>&lt;&lt;Նորքի տուն-ինտերնատ&gt;&gt; ՊՈԱԿ</t>
  </si>
  <si>
    <t>&lt;&lt;Գյումրու տուն-ինտերնատ&gt;&gt; ՊՈԱԿ</t>
  </si>
  <si>
    <t>&lt;&lt;Վարդենիսի նյարդահոգեբանաբական տուն-ինտերնատ&gt;&gt;ՊՈԱԿ</t>
  </si>
  <si>
    <t xml:space="preserve">                         հազար դրամ</t>
  </si>
  <si>
    <t>&lt;&lt;Կապանի երեխաների խնամքի և պաշտպանության գիշերօթիկ հաստատություն&gt;&gt; ՊՈԱԿ</t>
  </si>
  <si>
    <t>&lt;&lt;Երևանի Աջափնյակ թաղային համայնքի երեխաների սոցիալական հոգածության կենտրոն&gt;&gt; ՊՈԱԿ</t>
  </si>
  <si>
    <t xml:space="preserve">** Հաշվի են առնված հաշվետու ժամանակաշրջանում օրենսդրության համաձայն  կատարված փոփոխությունները:     </t>
  </si>
  <si>
    <t xml:space="preserve"> &lt;&lt;Հայաստանի Հանրապետության 2015 թվականի պետական բյուջեի մասին&gt;&gt; ՀՀ օրենքի N1-ի հավելվածով սոցիալական պաշտպանության ոլորտի ծրագրերի գծով ծախսերի բաշխման վերաբերյալ ըստ առանձին իրավաբանական անձ հանդիսացող սուբյեկտների</t>
  </si>
  <si>
    <t xml:space="preserve">* Հաստատված է «Հայաստանի Հանրապետության 2015 թվականի պետական բյուջեի մասին» Հայաստանի Հանրապետության օրենքով:      </t>
  </si>
  <si>
    <t xml:space="preserve"> &lt;&lt;Հայաստանի Հանրապետության 2015 թվականի պետական բյուջեի մասին&gt;&gt; ՀՀ օրենքի N 1 հավելվածով  թրաֆիքինգի դեմ պայքարի գծով ծախսերի վերաբերյալ  ըստ առանձին  ծրագրերի և դրանք իրականացնող ՀՀ պետական կառավարման մարմինների</t>
  </si>
  <si>
    <t>ՀՀ տարածքային կառավարման և արտակարգ իրավիճակների նախարարության միգրացիոն պետական ծառայություն, ընդամենը</t>
  </si>
  <si>
    <t>&lt;&lt;Ձորակ&gt;&gt; հոգեկան առողջության խնդիրներ ունեցող անձանց խնամքի կենտրոն</t>
  </si>
  <si>
    <t>ՀՀ մանկատների շրջանավարտներին աջակցություն և խորհրդատվություն</t>
  </si>
  <si>
    <t>ՀՀ մանկատների շրջանավարտներին կրթաթոշակի և միանվագ դրամական օգնության տրամադրում</t>
  </si>
  <si>
    <t xml:space="preserve">Հանրային իրազեկման միջոցառումների իրականացում ծրագրի շրջանակներում  </t>
  </si>
  <si>
    <t>Թրաֆիքինգի զոհերին սոցիալ-հեգեբանական վերականգնողական ծառայություններ</t>
  </si>
  <si>
    <t>Թրաֆիքինգի զոհերին բժշկական օգնության ծառայություններ</t>
  </si>
  <si>
    <t>Երեխաների գիշերօթիկ խնամքի և պաշտպանության ծառայություններ</t>
  </si>
  <si>
    <t>Ռիսկի գոտում հայտնված երեխաներին  սոցիալական հոգածության ծառայություններ</t>
  </si>
  <si>
    <t>Երեխաների շուրջօրյա խնամքի ծառայություններ</t>
  </si>
  <si>
    <t>Տարեցների շուրջօրյա խնամքի ծառայություններ</t>
  </si>
  <si>
    <t>&lt;&lt;Միայնակ տարեցների սոցիալական սպասարկման կենտրոն&gt;&gt; ՊՈԱԿ</t>
  </si>
  <si>
    <t>&lt;&lt;Մասնագիտական կողմնորոշման մեթոդական կենտրոն&gt; ՊՈԱԿ</t>
  </si>
  <si>
    <t>&lt;&lt;Հաշմանդամների աշխատանքային վերականգնման Գյումրու կենտրոն&gt;&gt; ՊՈԱԿ</t>
  </si>
  <si>
    <t>&lt;&lt;Հանս Քրիստիան Կոֆոեդ&gt;&gt; Հկ</t>
  </si>
  <si>
    <t>&lt;&lt;Վարդենիսի նյարդահոգեբանական տուն-ինտերնատ&gt;&gt; ՊՈԱԿ</t>
  </si>
  <si>
    <t>&lt;&lt;Աշխատանքի և սոցիալական հետազոտությունների ազգային ինստիտուտ&gt;&gt; ՊՈԱԿ</t>
  </si>
  <si>
    <t>&lt;&lt;Երևանի &lt;&lt;Զատիկ&gt;&gt; երեխաներին աջակցության կենտրոն&gt;&gt; ՊՈԱԿ</t>
  </si>
  <si>
    <t>&lt;&lt;Սոցիալական բնակարանային ֆոնդի սպասարկման կենտրոն&gt;&gt; ՊՈԱԿ</t>
  </si>
  <si>
    <t>&lt;&lt;Նորք&gt;&gt; տեղեկատվավերլուծական կենտրոն&gt;&gt; ՓԲԸ</t>
  </si>
  <si>
    <t>&lt;&lt;Առաքելություն Հայաստան&gt;&gt; ԲՀԿ</t>
  </si>
  <si>
    <t>&lt;&lt;Վանաձորի տարեցների տուն&gt;&gt; հիմնադրամ</t>
  </si>
  <si>
    <t>&lt;&lt;Փրկություն&gt;&gt; ՀԿ</t>
  </si>
  <si>
    <t>&lt;&lt;Հույսի կամուրջ&gt;&gt; ՀԿ</t>
  </si>
  <si>
    <t>&lt;&lt;Ամքոր&gt;&gt; միջազգային ՀԿ</t>
  </si>
  <si>
    <t>&lt;&lt;Հատուկ կացարան&gt;&gt; ՊՈԱԿ</t>
  </si>
  <si>
    <t>&lt;&lt;Համակարգչային կենտրոն&gt;&gt; ՊՈԱԿ</t>
  </si>
  <si>
    <t>Մարդկանց շահագործման (թրաֆիքինգի) կանխարգելամանն ուղղված քարոզչական միջոցառումներ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</si>
</sst>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70" formatCode="0.0"/>
    <numFmt numFmtId="171" formatCode="#,##0.0"/>
    <numFmt numFmtId="173" formatCode="_(* #,##0.0_);_(* \(#,##0.0\);_(* &quot;-&quot;??_);_(@_)"/>
    <numFmt numFmtId="177" formatCode="0.0%"/>
    <numFmt numFmtId="179" formatCode="#,##0.00;[Red]#,##0.00"/>
    <numFmt numFmtId="182" formatCode="0.00;[Red]0.00"/>
  </numFmts>
  <fonts count="16" x14ac:knownFonts="1">
    <font>
      <sz val="10"/>
      <name val="Arial"/>
    </font>
    <font>
      <sz val="10"/>
      <name val="Arial"/>
    </font>
    <font>
      <sz val="8"/>
      <name val="GHEA Grapalat"/>
      <family val="3"/>
    </font>
    <font>
      <b/>
      <sz val="8"/>
      <name val="GHEA Grapalat"/>
      <family val="3"/>
    </font>
    <font>
      <b/>
      <sz val="8"/>
      <color indexed="10"/>
      <name val="GHEA Grapalat"/>
      <family val="3"/>
    </font>
    <font>
      <sz val="8"/>
      <name val="Arial"/>
    </font>
    <font>
      <b/>
      <sz val="10"/>
      <name val="GHEA Grapalat"/>
      <family val="3"/>
    </font>
    <font>
      <sz val="10"/>
      <name val="GHEA Grapalat"/>
      <family val="3"/>
    </font>
    <font>
      <sz val="10"/>
      <name val="Arial"/>
      <charset val="204"/>
    </font>
    <font>
      <b/>
      <sz val="10"/>
      <color indexed="10"/>
      <name val="GHEA Grapalat"/>
      <family val="3"/>
    </font>
    <font>
      <b/>
      <sz val="10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sz val="8"/>
      <color indexed="10"/>
      <name val="GHEA Grapalat"/>
      <family val="3"/>
    </font>
    <font>
      <b/>
      <sz val="11"/>
      <name val="GHEA Grapalat"/>
      <family val="3"/>
    </font>
    <font>
      <sz val="9"/>
      <color indexed="8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8" fillId="0" borderId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2" fillId="2" borderId="0" xfId="0" applyFont="1" applyFill="1"/>
    <xf numFmtId="0" fontId="2" fillId="0" borderId="0" xfId="0" applyFont="1"/>
    <xf numFmtId="0" fontId="6" fillId="2" borderId="0" xfId="0" applyFont="1" applyFill="1" applyBorder="1" applyAlignment="1">
      <alignment horizontal="center" vertical="top" wrapText="1"/>
    </xf>
    <xf numFmtId="0" fontId="2" fillId="0" borderId="0" xfId="0" applyFont="1" applyFill="1"/>
    <xf numFmtId="43" fontId="2" fillId="0" borderId="0" xfId="0" applyNumberFormat="1" applyFont="1" applyFill="1"/>
    <xf numFmtId="43" fontId="3" fillId="0" borderId="0" xfId="0" applyNumberFormat="1" applyFont="1" applyFill="1" applyAlignment="1">
      <alignment horizontal="right"/>
    </xf>
    <xf numFmtId="43" fontId="3" fillId="0" borderId="0" xfId="0" applyNumberFormat="1" applyFont="1" applyFill="1" applyBorder="1" applyAlignment="1">
      <alignment horizontal="right"/>
    </xf>
    <xf numFmtId="43" fontId="3" fillId="0" borderId="0" xfId="0" applyNumberFormat="1" applyFont="1" applyFill="1" applyBorder="1"/>
    <xf numFmtId="0" fontId="2" fillId="0" borderId="0" xfId="0" applyFont="1" applyFill="1" applyBorder="1"/>
    <xf numFmtId="43" fontId="4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vertical="top"/>
    </xf>
    <xf numFmtId="43" fontId="2" fillId="0" borderId="0" xfId="0" applyNumberFormat="1" applyFont="1" applyFill="1" applyBorder="1" applyAlignment="1">
      <alignment vertical="top"/>
    </xf>
    <xf numFmtId="43" fontId="2" fillId="0" borderId="0" xfId="0" applyNumberFormat="1" applyFont="1" applyFill="1" applyBorder="1"/>
    <xf numFmtId="171" fontId="7" fillId="0" borderId="1" xfId="2" applyNumberFormat="1" applyFont="1" applyFill="1" applyBorder="1" applyAlignment="1">
      <alignment horizontal="center" vertical="center" wrapText="1"/>
    </xf>
    <xf numFmtId="43" fontId="6" fillId="0" borderId="1" xfId="0" applyNumberFormat="1" applyFont="1" applyFill="1" applyBorder="1" applyAlignment="1">
      <alignment horizontal="center" vertical="center" wrapText="1"/>
    </xf>
    <xf numFmtId="171" fontId="6" fillId="0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177" fontId="7" fillId="0" borderId="1" xfId="3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10" fillId="2" borderId="0" xfId="0" applyFont="1" applyFill="1" applyAlignment="1">
      <alignment horizontal="center"/>
    </xf>
    <xf numFmtId="171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/>
    </xf>
    <xf numFmtId="43" fontId="7" fillId="0" borderId="0" xfId="0" applyNumberFormat="1" applyFont="1"/>
    <xf numFmtId="0" fontId="6" fillId="0" borderId="1" xfId="0" applyFont="1" applyBorder="1" applyAlignment="1">
      <alignment horizontal="center" vertical="center"/>
    </xf>
    <xf numFmtId="2" fontId="7" fillId="0" borderId="0" xfId="0" applyNumberFormat="1" applyFont="1"/>
    <xf numFmtId="49" fontId="6" fillId="0" borderId="1" xfId="0" applyNumberFormat="1" applyFont="1" applyBorder="1" applyAlignment="1">
      <alignment horizontal="center" vertical="center"/>
    </xf>
    <xf numFmtId="177" fontId="7" fillId="0" borderId="1" xfId="3" applyNumberFormat="1" applyFont="1" applyBorder="1" applyAlignment="1">
      <alignment horizontal="center" vertical="center"/>
    </xf>
    <xf numFmtId="43" fontId="9" fillId="0" borderId="0" xfId="0" applyNumberFormat="1" applyFont="1"/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177" fontId="11" fillId="0" borderId="1" xfId="3" applyNumberFormat="1" applyFont="1" applyBorder="1" applyAlignment="1">
      <alignment horizontal="center" vertical="center"/>
    </xf>
    <xf numFmtId="179" fontId="9" fillId="0" borderId="0" xfId="0" applyNumberFormat="1" applyFont="1"/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7" fillId="0" borderId="0" xfId="0" applyNumberFormat="1" applyFont="1"/>
    <xf numFmtId="49" fontId="6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173" fontId="2" fillId="0" borderId="0" xfId="0" applyNumberFormat="1" applyFont="1" applyFill="1"/>
    <xf numFmtId="173" fontId="6" fillId="0" borderId="1" xfId="0" applyNumberFormat="1" applyFont="1" applyFill="1" applyBorder="1" applyAlignment="1">
      <alignment horizontal="center" vertical="center" wrapText="1"/>
    </xf>
    <xf numFmtId="173" fontId="2" fillId="0" borderId="0" xfId="0" applyNumberFormat="1" applyFont="1" applyFill="1" applyBorder="1"/>
    <xf numFmtId="43" fontId="7" fillId="0" borderId="1" xfId="1" applyFont="1" applyFill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82" fontId="7" fillId="0" borderId="0" xfId="0" applyNumberFormat="1" applyFont="1"/>
    <xf numFmtId="182" fontId="2" fillId="0" borderId="0" xfId="0" applyNumberFormat="1" applyFont="1"/>
    <xf numFmtId="173" fontId="7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1" fontId="6" fillId="0" borderId="1" xfId="2" applyNumberFormat="1" applyFont="1" applyFill="1" applyBorder="1" applyAlignment="1">
      <alignment horizontal="center" vertical="center" wrapText="1"/>
    </xf>
    <xf numFmtId="177" fontId="6" fillId="0" borderId="1" xfId="3" applyNumberFormat="1" applyFont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 wrapText="1"/>
    </xf>
    <xf numFmtId="177" fontId="10" fillId="0" borderId="1" xfId="3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 wrapText="1"/>
    </xf>
    <xf numFmtId="173" fontId="6" fillId="0" borderId="1" xfId="1" applyNumberFormat="1" applyFont="1" applyFill="1" applyBorder="1" applyAlignment="1">
      <alignment horizontal="center" vertical="center" wrapText="1"/>
    </xf>
    <xf numFmtId="177" fontId="6" fillId="0" borderId="1" xfId="3" applyNumberFormat="1" applyFont="1" applyFill="1" applyBorder="1" applyAlignment="1">
      <alignment horizontal="center" vertical="center" wrapText="1"/>
    </xf>
    <xf numFmtId="177" fontId="10" fillId="0" borderId="1" xfId="3" applyNumberFormat="1" applyFont="1" applyFill="1" applyBorder="1" applyAlignment="1">
      <alignment horizontal="center" vertical="center"/>
    </xf>
    <xf numFmtId="177" fontId="6" fillId="0" borderId="1" xfId="3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12" fillId="0" borderId="0" xfId="0" applyFont="1"/>
    <xf numFmtId="43" fontId="12" fillId="0" borderId="0" xfId="0" applyNumberFormat="1" applyFont="1"/>
    <xf numFmtId="49" fontId="9" fillId="0" borderId="0" xfId="0" applyNumberFormat="1" applyFont="1"/>
    <xf numFmtId="0" fontId="13" fillId="0" borderId="0" xfId="0" applyFont="1"/>
    <xf numFmtId="0" fontId="7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3" fillId="2" borderId="0" xfId="0" applyFont="1" applyFill="1"/>
    <xf numFmtId="0" fontId="12" fillId="2" borderId="0" xfId="0" applyFont="1" applyFill="1"/>
    <xf numFmtId="179" fontId="12" fillId="2" borderId="0" xfId="0" applyNumberFormat="1" applyFont="1" applyFill="1"/>
    <xf numFmtId="0" fontId="10" fillId="0" borderId="1" xfId="0" applyFont="1" applyFill="1" applyBorder="1" applyAlignment="1">
      <alignment vertical="center" wrapText="1"/>
    </xf>
    <xf numFmtId="0" fontId="12" fillId="2" borderId="0" xfId="0" applyNumberFormat="1" applyFont="1" applyFill="1" applyAlignment="1">
      <alignment horizontal="center" vertical="center" wrapText="1"/>
    </xf>
    <xf numFmtId="49" fontId="12" fillId="2" borderId="0" xfId="0" applyNumberFormat="1" applyFont="1" applyFill="1" applyAlignment="1">
      <alignment horizontal="center" vertical="center" wrapText="1"/>
    </xf>
    <xf numFmtId="0" fontId="15" fillId="2" borderId="0" xfId="0" applyFont="1" applyFill="1" applyAlignment="1">
      <alignment horizontal="right"/>
    </xf>
    <xf numFmtId="43" fontId="3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170" fontId="6" fillId="0" borderId="0" xfId="0" applyNumberFormat="1" applyFont="1" applyFill="1" applyBorder="1" applyAlignment="1">
      <alignment horizontal="center" vertical="top" wrapText="1"/>
    </xf>
    <xf numFmtId="0" fontId="14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2" borderId="0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/>
    </xf>
  </cellXfs>
  <cellStyles count="4">
    <cellStyle name="Comma" xfId="1" builtinId="3"/>
    <cellStyle name="Normal" xfId="0" builtinId="0"/>
    <cellStyle name="Normal_2014petpatveramenavejin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9"/>
  </sheetPr>
  <dimension ref="A1:J54"/>
  <sheetViews>
    <sheetView zoomScaleNormal="100" workbookViewId="0">
      <selection activeCell="D15" sqref="D15"/>
    </sheetView>
  </sheetViews>
  <sheetFormatPr defaultRowHeight="12.75" x14ac:dyDescent="0.25"/>
  <cols>
    <col min="1" max="1" width="4.42578125" style="4" customWidth="1"/>
    <col min="2" max="2" width="7" style="4" bestFit="1" customWidth="1"/>
    <col min="3" max="3" width="5.42578125" style="4" bestFit="1" customWidth="1"/>
    <col min="4" max="4" width="45.28515625" style="4" customWidth="1"/>
    <col min="5" max="5" width="14" style="5" customWidth="1"/>
    <col min="6" max="6" width="14.140625" style="5" customWidth="1"/>
    <col min="7" max="7" width="16.5703125" style="48" bestFit="1" customWidth="1"/>
    <col min="8" max="8" width="10.140625" style="4" customWidth="1"/>
    <col min="9" max="9" width="4.5703125" style="82" customWidth="1"/>
    <col min="10" max="10" width="10.42578125" style="75" bestFit="1" customWidth="1"/>
    <col min="11" max="16384" width="9.140625" style="1"/>
  </cols>
  <sheetData>
    <row r="1" spans="1:10" x14ac:dyDescent="0.25">
      <c r="F1" s="6"/>
      <c r="H1" s="6" t="s">
        <v>11</v>
      </c>
    </row>
    <row r="2" spans="1:10" x14ac:dyDescent="0.25">
      <c r="F2" s="7"/>
      <c r="H2" s="7" t="s">
        <v>12</v>
      </c>
    </row>
    <row r="3" spans="1:10" x14ac:dyDescent="0.25">
      <c r="F3" s="8"/>
    </row>
    <row r="4" spans="1:10" ht="14.25" customHeight="1" x14ac:dyDescent="0.3">
      <c r="A4" s="85" t="s">
        <v>13</v>
      </c>
      <c r="B4" s="85"/>
      <c r="C4" s="85"/>
      <c r="D4" s="85"/>
      <c r="E4" s="85"/>
      <c r="F4" s="85"/>
      <c r="G4" s="85"/>
      <c r="H4" s="85"/>
    </row>
    <row r="5" spans="1:10" ht="59.25" customHeight="1" x14ac:dyDescent="0.25">
      <c r="A5" s="84" t="s">
        <v>54</v>
      </c>
      <c r="B5" s="84"/>
      <c r="C5" s="84"/>
      <c r="D5" s="84"/>
      <c r="E5" s="84"/>
      <c r="F5" s="84"/>
      <c r="G5" s="84"/>
      <c r="H5" s="84"/>
    </row>
    <row r="6" spans="1:10" ht="15" customHeight="1" x14ac:dyDescent="0.25">
      <c r="D6" s="9"/>
      <c r="E6" s="10"/>
      <c r="G6" s="86" t="s">
        <v>50</v>
      </c>
      <c r="H6" s="86"/>
    </row>
    <row r="7" spans="1:10" s="17" customFormat="1" ht="87" customHeight="1" x14ac:dyDescent="0.25">
      <c r="A7" s="15" t="s">
        <v>0</v>
      </c>
      <c r="B7" s="15" t="s">
        <v>1</v>
      </c>
      <c r="C7" s="15" t="s">
        <v>2</v>
      </c>
      <c r="D7" s="53" t="s">
        <v>3</v>
      </c>
      <c r="E7" s="15" t="s">
        <v>14</v>
      </c>
      <c r="F7" s="15" t="s">
        <v>15</v>
      </c>
      <c r="G7" s="49" t="s">
        <v>16</v>
      </c>
      <c r="H7" s="16" t="s">
        <v>17</v>
      </c>
      <c r="I7" s="82"/>
      <c r="J7" s="76"/>
    </row>
    <row r="8" spans="1:10" s="17" customFormat="1" ht="38.25" customHeight="1" x14ac:dyDescent="0.25">
      <c r="A8" s="18"/>
      <c r="B8" s="18"/>
      <c r="C8" s="18"/>
      <c r="D8" s="62" t="s">
        <v>4</v>
      </c>
      <c r="E8" s="63">
        <f>E9+E18+E22+E29+E35+E36+E37+E38+E39+E40+E41+E42+E43+E44+E45+E46+E47+E48</f>
        <v>6558002.8000000007</v>
      </c>
      <c r="F8" s="63">
        <f>F9+F18+F22+F29+F35+F36+F37+F38+F39+F40+F41+F42+F43+F44+F45+F46+F47+F48</f>
        <v>6363502.8000000007</v>
      </c>
      <c r="G8" s="63">
        <f>G9+G18+G22+G29+G35+G36+G37+G38+G39+G40+G41+G42+G43+G44+G45+G46+G47+G48</f>
        <v>6334821.5600000005</v>
      </c>
      <c r="H8" s="64">
        <f>G8/F8</f>
        <v>0.99549285340143168</v>
      </c>
      <c r="I8" s="82"/>
      <c r="J8" s="77"/>
    </row>
    <row r="9" spans="1:10" s="17" customFormat="1" ht="35.25" customHeight="1" x14ac:dyDescent="0.25">
      <c r="A9" s="19">
        <v>10</v>
      </c>
      <c r="B9" s="20" t="s">
        <v>5</v>
      </c>
      <c r="C9" s="20" t="s">
        <v>6</v>
      </c>
      <c r="D9" s="62" t="s">
        <v>64</v>
      </c>
      <c r="E9" s="63">
        <f>E10+E11+E12+E13+E14+E15+E16+E17</f>
        <v>1092124.1000000001</v>
      </c>
      <c r="F9" s="63">
        <f>F10+F11+F12+F13+F14+F15+F16+F17</f>
        <v>954518.90000000014</v>
      </c>
      <c r="G9" s="63">
        <f>G10+G11+G12+G13+G14+G15+G16+G17</f>
        <v>954484.20000000007</v>
      </c>
      <c r="H9" s="64">
        <f t="shared" ref="H9:H51" si="0">G9/F9</f>
        <v>0.99996364660773085</v>
      </c>
      <c r="I9" s="82"/>
      <c r="J9" s="79"/>
    </row>
    <row r="10" spans="1:10" s="17" customFormat="1" ht="46.5" customHeight="1" x14ac:dyDescent="0.25">
      <c r="A10" s="18"/>
      <c r="B10" s="18"/>
      <c r="C10" s="18"/>
      <c r="D10" s="21" t="s">
        <v>31</v>
      </c>
      <c r="E10" s="56">
        <v>112471.6</v>
      </c>
      <c r="F10" s="56">
        <v>51006.400000000001</v>
      </c>
      <c r="G10" s="56">
        <v>51000.9</v>
      </c>
      <c r="H10" s="22">
        <f>G10/F10</f>
        <v>0.99989217039430345</v>
      </c>
      <c r="I10" s="82"/>
      <c r="J10" s="79"/>
    </row>
    <row r="11" spans="1:10" s="17" customFormat="1" ht="44.25" customHeight="1" x14ac:dyDescent="0.25">
      <c r="A11" s="18"/>
      <c r="B11" s="18"/>
      <c r="C11" s="18"/>
      <c r="D11" s="21" t="s">
        <v>32</v>
      </c>
      <c r="E11" s="56">
        <v>122594.4</v>
      </c>
      <c r="F11" s="56">
        <v>113594.4</v>
      </c>
      <c r="G11" s="56">
        <v>113590.6</v>
      </c>
      <c r="H11" s="22">
        <f t="shared" si="0"/>
        <v>0.99996654764671511</v>
      </c>
      <c r="I11" s="82"/>
      <c r="J11" s="79"/>
    </row>
    <row r="12" spans="1:10" s="17" customFormat="1" ht="42.75" customHeight="1" x14ac:dyDescent="0.25">
      <c r="A12" s="18"/>
      <c r="B12" s="18"/>
      <c r="C12" s="18"/>
      <c r="D12" s="21" t="s">
        <v>33</v>
      </c>
      <c r="E12" s="56">
        <v>125147.3</v>
      </c>
      <c r="F12" s="56">
        <v>107407.3</v>
      </c>
      <c r="G12" s="56">
        <v>107406.5</v>
      </c>
      <c r="H12" s="22">
        <f t="shared" si="0"/>
        <v>0.99999255171668966</v>
      </c>
      <c r="I12" s="82"/>
      <c r="J12" s="79"/>
    </row>
    <row r="13" spans="1:10" s="17" customFormat="1" ht="48" customHeight="1" x14ac:dyDescent="0.25">
      <c r="A13" s="18"/>
      <c r="B13" s="18"/>
      <c r="C13" s="18"/>
      <c r="D13" s="21" t="s">
        <v>34</v>
      </c>
      <c r="E13" s="56">
        <v>157261.6</v>
      </c>
      <c r="F13" s="56">
        <v>141201.60000000001</v>
      </c>
      <c r="G13" s="56">
        <v>141197.5</v>
      </c>
      <c r="H13" s="22">
        <f t="shared" si="0"/>
        <v>0.99997096350183001</v>
      </c>
      <c r="I13" s="82"/>
      <c r="J13" s="79"/>
    </row>
    <row r="14" spans="1:10" s="17" customFormat="1" ht="53.25" customHeight="1" x14ac:dyDescent="0.25">
      <c r="A14" s="18"/>
      <c r="B14" s="18"/>
      <c r="C14" s="18"/>
      <c r="D14" s="21" t="s">
        <v>35</v>
      </c>
      <c r="E14" s="56">
        <v>125814.3</v>
      </c>
      <c r="F14" s="56">
        <v>118614.3</v>
      </c>
      <c r="G14" s="56">
        <v>118606.5</v>
      </c>
      <c r="H14" s="22">
        <f t="shared" si="0"/>
        <v>0.99993424064383463</v>
      </c>
      <c r="I14" s="82"/>
      <c r="J14" s="79"/>
    </row>
    <row r="15" spans="1:10" s="17" customFormat="1" ht="46.5" customHeight="1" x14ac:dyDescent="0.25">
      <c r="A15" s="18"/>
      <c r="B15" s="18"/>
      <c r="C15" s="18"/>
      <c r="D15" s="21" t="s">
        <v>36</v>
      </c>
      <c r="E15" s="56">
        <v>167737.79999999999</v>
      </c>
      <c r="F15" s="56">
        <v>163867.79999999999</v>
      </c>
      <c r="G15" s="56">
        <v>163862.9</v>
      </c>
      <c r="H15" s="22">
        <f t="shared" si="0"/>
        <v>0.99997009784716706</v>
      </c>
      <c r="I15" s="82"/>
      <c r="J15" s="79"/>
    </row>
    <row r="16" spans="1:10" s="17" customFormat="1" ht="47.25" customHeight="1" x14ac:dyDescent="0.25">
      <c r="A16" s="18"/>
      <c r="B16" s="18"/>
      <c r="C16" s="18"/>
      <c r="D16" s="21" t="s">
        <v>37</v>
      </c>
      <c r="E16" s="56">
        <v>149445.29999999999</v>
      </c>
      <c r="F16" s="56">
        <v>142735.29999999999</v>
      </c>
      <c r="G16" s="56">
        <v>142734.70000000001</v>
      </c>
      <c r="H16" s="22">
        <f t="shared" si="0"/>
        <v>0.99999579641476233</v>
      </c>
      <c r="I16" s="82"/>
      <c r="J16" s="79"/>
    </row>
    <row r="17" spans="1:10" s="17" customFormat="1" ht="47.25" customHeight="1" x14ac:dyDescent="0.25">
      <c r="A17" s="18"/>
      <c r="B17" s="18"/>
      <c r="C17" s="18"/>
      <c r="D17" s="21" t="s">
        <v>51</v>
      </c>
      <c r="E17" s="56">
        <v>131651.79999999999</v>
      </c>
      <c r="F17" s="56">
        <v>116091.8</v>
      </c>
      <c r="G17" s="56">
        <v>116084.6</v>
      </c>
      <c r="H17" s="22">
        <f t="shared" si="0"/>
        <v>0.99993798011573598</v>
      </c>
      <c r="I17" s="82"/>
      <c r="J17" s="79"/>
    </row>
    <row r="18" spans="1:10" s="17" customFormat="1" ht="35.25" customHeight="1" x14ac:dyDescent="0.25">
      <c r="A18" s="19">
        <v>10</v>
      </c>
      <c r="B18" s="20" t="s">
        <v>5</v>
      </c>
      <c r="C18" s="20" t="s">
        <v>6</v>
      </c>
      <c r="D18" s="67" t="s">
        <v>65</v>
      </c>
      <c r="E18" s="63">
        <f>E19+E20+E21</f>
        <v>237066</v>
      </c>
      <c r="F18" s="63">
        <f>F19+F20+F21</f>
        <v>237066</v>
      </c>
      <c r="G18" s="63">
        <f>G19+G20+G21</f>
        <v>227149.90000000002</v>
      </c>
      <c r="H18" s="65">
        <f t="shared" si="0"/>
        <v>0.95817156403701931</v>
      </c>
      <c r="I18" s="82"/>
      <c r="J18" s="79"/>
    </row>
    <row r="19" spans="1:10" s="17" customFormat="1" ht="45" customHeight="1" x14ac:dyDescent="0.25">
      <c r="A19" s="18"/>
      <c r="B19" s="18"/>
      <c r="C19" s="18"/>
      <c r="D19" s="21" t="s">
        <v>52</v>
      </c>
      <c r="E19" s="56">
        <v>79472.800000000003</v>
      </c>
      <c r="F19" s="56">
        <v>79472.800000000003</v>
      </c>
      <c r="G19" s="56">
        <v>76352.100000000006</v>
      </c>
      <c r="H19" s="22">
        <f t="shared" si="0"/>
        <v>0.96073247702358544</v>
      </c>
      <c r="I19" s="82"/>
      <c r="J19" s="79"/>
    </row>
    <row r="20" spans="1:10" s="17" customFormat="1" ht="37.5" customHeight="1" x14ac:dyDescent="0.25">
      <c r="A20" s="18"/>
      <c r="B20" s="18"/>
      <c r="C20" s="18"/>
      <c r="D20" s="21" t="s">
        <v>38</v>
      </c>
      <c r="E20" s="56">
        <v>76973.8</v>
      </c>
      <c r="F20" s="56">
        <v>76973.8</v>
      </c>
      <c r="G20" s="56">
        <v>74498.100000000006</v>
      </c>
      <c r="H20" s="22">
        <f t="shared" si="0"/>
        <v>0.96783710821084579</v>
      </c>
      <c r="I20" s="82"/>
      <c r="J20" s="79"/>
    </row>
    <row r="21" spans="1:10" s="17" customFormat="1" ht="36.75" customHeight="1" x14ac:dyDescent="0.25">
      <c r="A21" s="18"/>
      <c r="B21" s="18"/>
      <c r="C21" s="18"/>
      <c r="D21" s="21" t="s">
        <v>39</v>
      </c>
      <c r="E21" s="56">
        <v>80619.399999999994</v>
      </c>
      <c r="F21" s="56">
        <v>80619.399999999994</v>
      </c>
      <c r="G21" s="56">
        <v>76299.7</v>
      </c>
      <c r="H21" s="22">
        <f t="shared" si="0"/>
        <v>0.94641860395884869</v>
      </c>
      <c r="I21" s="82"/>
      <c r="J21" s="79"/>
    </row>
    <row r="22" spans="1:10" s="17" customFormat="1" ht="34.5" customHeight="1" x14ac:dyDescent="0.25">
      <c r="A22" s="19">
        <v>10</v>
      </c>
      <c r="B22" s="20" t="s">
        <v>5</v>
      </c>
      <c r="C22" s="20" t="s">
        <v>6</v>
      </c>
      <c r="D22" s="67" t="s">
        <v>66</v>
      </c>
      <c r="E22" s="63">
        <f>E23+E24+E25+E26+E27+E28</f>
        <v>2248518.2000000002</v>
      </c>
      <c r="F22" s="63">
        <f>F23+F24+F25+F26+F27+F28</f>
        <v>2120940.7000000002</v>
      </c>
      <c r="G22" s="63">
        <f>G23+G24+G25+G26+G27+G28</f>
        <v>2120915.6999999997</v>
      </c>
      <c r="H22" s="66">
        <f t="shared" si="0"/>
        <v>0.99998821277747163</v>
      </c>
      <c r="I22" s="82"/>
      <c r="J22" s="79"/>
    </row>
    <row r="23" spans="1:10" s="17" customFormat="1" ht="21.75" customHeight="1" x14ac:dyDescent="0.25">
      <c r="A23" s="18"/>
      <c r="B23" s="18"/>
      <c r="C23" s="18"/>
      <c r="D23" s="23" t="s">
        <v>40</v>
      </c>
      <c r="E23" s="56">
        <v>233168.7</v>
      </c>
      <c r="F23" s="56">
        <v>231498.7</v>
      </c>
      <c r="G23" s="56">
        <v>231492.6</v>
      </c>
      <c r="H23" s="22">
        <f t="shared" si="0"/>
        <v>0.99997364996002136</v>
      </c>
      <c r="I23" s="82"/>
      <c r="J23" s="79"/>
    </row>
    <row r="24" spans="1:10" s="17" customFormat="1" ht="21.75" customHeight="1" x14ac:dyDescent="0.25">
      <c r="A24" s="18"/>
      <c r="B24" s="18"/>
      <c r="C24" s="18"/>
      <c r="D24" s="23" t="s">
        <v>41</v>
      </c>
      <c r="E24" s="56">
        <v>185643.2</v>
      </c>
      <c r="F24" s="56">
        <v>174123.2</v>
      </c>
      <c r="G24" s="56">
        <v>174116.5</v>
      </c>
      <c r="H24" s="22">
        <f t="shared" si="0"/>
        <v>0.99996152149742246</v>
      </c>
      <c r="I24" s="82"/>
      <c r="J24" s="79"/>
    </row>
    <row r="25" spans="1:10" s="17" customFormat="1" ht="17.25" customHeight="1" x14ac:dyDescent="0.25">
      <c r="A25" s="18"/>
      <c r="B25" s="18"/>
      <c r="C25" s="18"/>
      <c r="D25" s="23" t="s">
        <v>42</v>
      </c>
      <c r="E25" s="56">
        <v>162506.5</v>
      </c>
      <c r="F25" s="56">
        <v>160476.5</v>
      </c>
      <c r="G25" s="56">
        <v>160473.79999999999</v>
      </c>
      <c r="H25" s="22">
        <f t="shared" si="0"/>
        <v>0.99998317510663548</v>
      </c>
      <c r="I25" s="82"/>
      <c r="J25" s="79"/>
    </row>
    <row r="26" spans="1:10" s="17" customFormat="1" ht="19.5" customHeight="1" x14ac:dyDescent="0.25">
      <c r="A26" s="18"/>
      <c r="B26" s="18"/>
      <c r="C26" s="18"/>
      <c r="D26" s="23" t="s">
        <v>43</v>
      </c>
      <c r="E26" s="56">
        <v>475389.3</v>
      </c>
      <c r="F26" s="56">
        <v>467299.3</v>
      </c>
      <c r="G26" s="56">
        <v>467299.2</v>
      </c>
      <c r="H26" s="22">
        <f t="shared" si="0"/>
        <v>0.99999978600438744</v>
      </c>
      <c r="I26" s="82"/>
      <c r="J26" s="79"/>
    </row>
    <row r="27" spans="1:10" s="17" customFormat="1" ht="24" customHeight="1" x14ac:dyDescent="0.25">
      <c r="A27" s="18"/>
      <c r="B27" s="18"/>
      <c r="C27" s="18"/>
      <c r="D27" s="23" t="s">
        <v>44</v>
      </c>
      <c r="E27" s="56">
        <v>345070.7</v>
      </c>
      <c r="F27" s="56">
        <v>338950.7</v>
      </c>
      <c r="G27" s="56">
        <v>338948.1</v>
      </c>
      <c r="H27" s="22">
        <f t="shared" si="0"/>
        <v>0.99999232926794357</v>
      </c>
      <c r="I27" s="82"/>
      <c r="J27" s="79"/>
    </row>
    <row r="28" spans="1:10" s="17" customFormat="1" ht="28.5" customHeight="1" x14ac:dyDescent="0.25">
      <c r="A28" s="18"/>
      <c r="B28" s="18"/>
      <c r="C28" s="18"/>
      <c r="D28" s="23" t="s">
        <v>45</v>
      </c>
      <c r="E28" s="56">
        <v>846739.8</v>
      </c>
      <c r="F28" s="56">
        <v>748592.3</v>
      </c>
      <c r="G28" s="56">
        <v>748585.5</v>
      </c>
      <c r="H28" s="22">
        <f t="shared" si="0"/>
        <v>0.99999091628380354</v>
      </c>
      <c r="I28" s="82"/>
      <c r="J28" s="79"/>
    </row>
    <row r="29" spans="1:10" s="17" customFormat="1" ht="34.5" customHeight="1" x14ac:dyDescent="0.25">
      <c r="A29" s="19">
        <v>10</v>
      </c>
      <c r="B29" s="20" t="s">
        <v>7</v>
      </c>
      <c r="C29" s="20" t="s">
        <v>6</v>
      </c>
      <c r="D29" s="67" t="s">
        <v>67</v>
      </c>
      <c r="E29" s="63">
        <f>E30+E31+E32+E33+E34</f>
        <v>1894208.4</v>
      </c>
      <c r="F29" s="63">
        <f>F30+F31+F32+F33+F34</f>
        <v>1964891.0999999999</v>
      </c>
      <c r="G29" s="63">
        <f>G30+G31+G32+G33+G34</f>
        <v>1964873.7999999998</v>
      </c>
      <c r="H29" s="66">
        <f>G29/F29</f>
        <v>0.99999119544080584</v>
      </c>
      <c r="I29" s="82"/>
      <c r="J29" s="79"/>
    </row>
    <row r="30" spans="1:10" s="17" customFormat="1" ht="20.25" customHeight="1" x14ac:dyDescent="0.25">
      <c r="A30" s="18"/>
      <c r="B30" s="18"/>
      <c r="C30" s="18"/>
      <c r="D30" s="21" t="s">
        <v>46</v>
      </c>
      <c r="E30" s="56">
        <v>352212.1</v>
      </c>
      <c r="F30" s="56">
        <v>329842.09999999998</v>
      </c>
      <c r="G30" s="56">
        <v>329837.90000000002</v>
      </c>
      <c r="H30" s="22">
        <f t="shared" si="0"/>
        <v>0.9999872666345504</v>
      </c>
      <c r="I30" s="82"/>
      <c r="J30" s="79"/>
    </row>
    <row r="31" spans="1:10" s="17" customFormat="1" ht="22.5" customHeight="1" x14ac:dyDescent="0.25">
      <c r="A31" s="18"/>
      <c r="B31" s="18"/>
      <c r="C31" s="18"/>
      <c r="D31" s="21" t="s">
        <v>47</v>
      </c>
      <c r="E31" s="56">
        <v>321019.59999999998</v>
      </c>
      <c r="F31" s="56">
        <v>315359.59999999998</v>
      </c>
      <c r="G31" s="56">
        <v>315355.8</v>
      </c>
      <c r="H31" s="22">
        <f t="shared" si="0"/>
        <v>0.99998795026376242</v>
      </c>
      <c r="I31" s="82"/>
      <c r="J31" s="79"/>
    </row>
    <row r="32" spans="1:10" s="17" customFormat="1" ht="24" customHeight="1" x14ac:dyDescent="0.25">
      <c r="A32" s="18"/>
      <c r="B32" s="18"/>
      <c r="C32" s="18"/>
      <c r="D32" s="21" t="s">
        <v>48</v>
      </c>
      <c r="E32" s="56">
        <v>214202.2</v>
      </c>
      <c r="F32" s="56">
        <v>205332.2</v>
      </c>
      <c r="G32" s="56">
        <v>205328.4</v>
      </c>
      <c r="H32" s="22">
        <f t="shared" si="0"/>
        <v>0.99998149340434661</v>
      </c>
      <c r="I32" s="82"/>
      <c r="J32" s="79"/>
    </row>
    <row r="33" spans="1:10" s="17" customFormat="1" ht="32.25" customHeight="1" x14ac:dyDescent="0.25">
      <c r="A33" s="18"/>
      <c r="B33" s="18"/>
      <c r="C33" s="18"/>
      <c r="D33" s="21" t="s">
        <v>49</v>
      </c>
      <c r="E33" s="56">
        <v>1006774.5</v>
      </c>
      <c r="F33" s="56">
        <v>975674.5</v>
      </c>
      <c r="G33" s="56">
        <v>975671.8</v>
      </c>
      <c r="H33" s="22">
        <f t="shared" si="0"/>
        <v>0.99999723268364604</v>
      </c>
      <c r="I33" s="82"/>
      <c r="J33" s="79"/>
    </row>
    <row r="34" spans="1:10" s="17" customFormat="1" ht="34.5" customHeight="1" x14ac:dyDescent="0.25">
      <c r="A34" s="18"/>
      <c r="B34" s="18"/>
      <c r="C34" s="18"/>
      <c r="D34" s="21" t="s">
        <v>58</v>
      </c>
      <c r="E34" s="56">
        <v>0</v>
      </c>
      <c r="F34" s="56">
        <v>138682.70000000001</v>
      </c>
      <c r="G34" s="56">
        <v>138679.9</v>
      </c>
      <c r="H34" s="22">
        <f t="shared" si="0"/>
        <v>0.99997981002677327</v>
      </c>
      <c r="I34" s="82"/>
      <c r="J34" s="79"/>
    </row>
    <row r="35" spans="1:10" s="17" customFormat="1" ht="33" customHeight="1" x14ac:dyDescent="0.25">
      <c r="A35" s="19">
        <v>10</v>
      </c>
      <c r="B35" s="20" t="s">
        <v>7</v>
      </c>
      <c r="C35" s="20" t="s">
        <v>6</v>
      </c>
      <c r="D35" s="67" t="s">
        <v>68</v>
      </c>
      <c r="E35" s="63">
        <v>140629.5</v>
      </c>
      <c r="F35" s="63">
        <v>140629.5</v>
      </c>
      <c r="G35" s="63">
        <v>139734.9</v>
      </c>
      <c r="H35" s="66">
        <f t="shared" si="0"/>
        <v>0.99363860356468592</v>
      </c>
      <c r="I35" s="82"/>
      <c r="J35" s="79"/>
    </row>
    <row r="36" spans="1:10" s="17" customFormat="1" ht="32.25" customHeight="1" x14ac:dyDescent="0.25">
      <c r="A36" s="19">
        <v>10</v>
      </c>
      <c r="B36" s="20" t="s">
        <v>8</v>
      </c>
      <c r="C36" s="20" t="s">
        <v>6</v>
      </c>
      <c r="D36" s="67" t="s">
        <v>69</v>
      </c>
      <c r="E36" s="63">
        <v>31214.400000000001</v>
      </c>
      <c r="F36" s="63">
        <v>31214.400000000001</v>
      </c>
      <c r="G36" s="63">
        <v>27860.7</v>
      </c>
      <c r="H36" s="66">
        <f t="shared" si="0"/>
        <v>0.89255920344456408</v>
      </c>
      <c r="I36" s="82"/>
      <c r="J36" s="79"/>
    </row>
    <row r="37" spans="1:10" s="17" customFormat="1" ht="37.5" customHeight="1" x14ac:dyDescent="0.25">
      <c r="A37" s="19">
        <v>10</v>
      </c>
      <c r="B37" s="20" t="s">
        <v>8</v>
      </c>
      <c r="C37" s="20" t="s">
        <v>6</v>
      </c>
      <c r="D37" s="78" t="s">
        <v>70</v>
      </c>
      <c r="E37" s="63">
        <v>19936.400000000001</v>
      </c>
      <c r="F37" s="63">
        <v>19936.400000000001</v>
      </c>
      <c r="G37" s="63">
        <v>17017.7</v>
      </c>
      <c r="H37" s="66">
        <f t="shared" si="0"/>
        <v>0.85359944623904016</v>
      </c>
      <c r="I37" s="82"/>
      <c r="J37" s="80"/>
    </row>
    <row r="38" spans="1:10" s="17" customFormat="1" ht="28.5" customHeight="1" x14ac:dyDescent="0.25">
      <c r="A38" s="19">
        <v>10</v>
      </c>
      <c r="B38" s="20" t="s">
        <v>9</v>
      </c>
      <c r="C38" s="20" t="s">
        <v>6</v>
      </c>
      <c r="D38" s="78" t="s">
        <v>71</v>
      </c>
      <c r="E38" s="63">
        <v>59003</v>
      </c>
      <c r="F38" s="63">
        <v>59003</v>
      </c>
      <c r="G38" s="63">
        <v>53500.5</v>
      </c>
      <c r="H38" s="66">
        <f t="shared" si="0"/>
        <v>0.90674203006626786</v>
      </c>
      <c r="I38" s="82"/>
      <c r="J38" s="80"/>
    </row>
    <row r="39" spans="1:10" s="17" customFormat="1" ht="37.5" customHeight="1" x14ac:dyDescent="0.25">
      <c r="A39" s="19">
        <v>10</v>
      </c>
      <c r="B39" s="20" t="s">
        <v>7</v>
      </c>
      <c r="C39" s="20" t="s">
        <v>6</v>
      </c>
      <c r="D39" s="67" t="s">
        <v>72</v>
      </c>
      <c r="E39" s="63">
        <v>17778.400000000001</v>
      </c>
      <c r="F39" s="63">
        <v>17778.400000000001</v>
      </c>
      <c r="G39" s="63">
        <v>15386.3</v>
      </c>
      <c r="H39" s="66">
        <f t="shared" si="0"/>
        <v>0.86544908428205003</v>
      </c>
      <c r="I39" s="82"/>
      <c r="J39" s="80"/>
    </row>
    <row r="40" spans="1:10" s="17" customFormat="1" ht="46.5" customHeight="1" x14ac:dyDescent="0.25">
      <c r="A40" s="19">
        <v>10</v>
      </c>
      <c r="B40" s="20" t="s">
        <v>10</v>
      </c>
      <c r="C40" s="20" t="s">
        <v>7</v>
      </c>
      <c r="D40" s="67" t="s">
        <v>73</v>
      </c>
      <c r="E40" s="63">
        <v>89361.3</v>
      </c>
      <c r="F40" s="63">
        <v>89361.3</v>
      </c>
      <c r="G40" s="63">
        <v>88819.9</v>
      </c>
      <c r="H40" s="66">
        <f t="shared" si="0"/>
        <v>0.99394144892699632</v>
      </c>
      <c r="I40" s="82"/>
      <c r="J40" s="79"/>
    </row>
    <row r="41" spans="1:10" s="17" customFormat="1" ht="41.25" customHeight="1" x14ac:dyDescent="0.25">
      <c r="A41" s="19">
        <v>10</v>
      </c>
      <c r="B41" s="20" t="s">
        <v>5</v>
      </c>
      <c r="C41" s="20" t="s">
        <v>6</v>
      </c>
      <c r="D41" s="78" t="s">
        <v>74</v>
      </c>
      <c r="E41" s="63">
        <v>39378</v>
      </c>
      <c r="F41" s="63">
        <v>39378</v>
      </c>
      <c r="G41" s="63">
        <v>37150.300000000003</v>
      </c>
      <c r="H41" s="66">
        <f t="shared" si="0"/>
        <v>0.94342780232617207</v>
      </c>
      <c r="I41" s="82"/>
      <c r="J41" s="79"/>
    </row>
    <row r="42" spans="1:10" s="17" customFormat="1" ht="32.25" customHeight="1" x14ac:dyDescent="0.25">
      <c r="A42" s="19">
        <v>10</v>
      </c>
      <c r="B42" s="20" t="s">
        <v>9</v>
      </c>
      <c r="C42" s="20" t="s">
        <v>6</v>
      </c>
      <c r="D42" s="67" t="s">
        <v>75</v>
      </c>
      <c r="E42" s="63">
        <v>47815.7</v>
      </c>
      <c r="F42" s="63">
        <v>47815.7</v>
      </c>
      <c r="G42" s="63">
        <v>47193.4</v>
      </c>
      <c r="H42" s="66">
        <f t="shared" si="0"/>
        <v>0.98698544620281636</v>
      </c>
      <c r="I42" s="82"/>
      <c r="J42" s="79"/>
    </row>
    <row r="43" spans="1:10" s="17" customFormat="1" ht="35.25" customHeight="1" x14ac:dyDescent="0.25">
      <c r="A43" s="19">
        <v>10</v>
      </c>
      <c r="B43" s="20" t="s">
        <v>10</v>
      </c>
      <c r="C43" s="20" t="s">
        <v>7</v>
      </c>
      <c r="D43" s="67" t="s">
        <v>76</v>
      </c>
      <c r="E43" s="63">
        <v>317660.59999999998</v>
      </c>
      <c r="F43" s="63">
        <v>317660.59999999998</v>
      </c>
      <c r="G43" s="63">
        <v>317660.40000000002</v>
      </c>
      <c r="H43" s="66">
        <f t="shared" si="0"/>
        <v>0.99999937039721021</v>
      </c>
      <c r="I43" s="82"/>
      <c r="J43" s="79"/>
    </row>
    <row r="44" spans="1:10" s="17" customFormat="1" ht="20.25" customHeight="1" x14ac:dyDescent="0.25">
      <c r="A44" s="19">
        <v>10</v>
      </c>
      <c r="B44" s="20" t="s">
        <v>7</v>
      </c>
      <c r="C44" s="20" t="s">
        <v>6</v>
      </c>
      <c r="D44" s="24" t="s">
        <v>77</v>
      </c>
      <c r="E44" s="63">
        <v>189300.4</v>
      </c>
      <c r="F44" s="63">
        <v>189300.4</v>
      </c>
      <c r="G44" s="63">
        <v>189065.9</v>
      </c>
      <c r="H44" s="66">
        <f t="shared" si="0"/>
        <v>0.99876122818546609</v>
      </c>
      <c r="I44" s="82"/>
      <c r="J44" s="79"/>
    </row>
    <row r="45" spans="1:10" s="17" customFormat="1" ht="37.5" customHeight="1" x14ac:dyDescent="0.25">
      <c r="A45" s="19">
        <v>10</v>
      </c>
      <c r="B45" s="20" t="s">
        <v>7</v>
      </c>
      <c r="C45" s="20" t="s">
        <v>6</v>
      </c>
      <c r="D45" s="78" t="s">
        <v>78</v>
      </c>
      <c r="E45" s="63">
        <v>22500.2</v>
      </c>
      <c r="F45" s="63">
        <v>22500.2</v>
      </c>
      <c r="G45" s="63">
        <v>22500</v>
      </c>
      <c r="H45" s="66">
        <f t="shared" si="0"/>
        <v>0.99999111119012274</v>
      </c>
      <c r="I45" s="82"/>
      <c r="J45" s="79"/>
    </row>
    <row r="46" spans="1:10" s="17" customFormat="1" ht="18" customHeight="1" x14ac:dyDescent="0.25">
      <c r="A46" s="19">
        <v>10</v>
      </c>
      <c r="B46" s="20" t="s">
        <v>6</v>
      </c>
      <c r="C46" s="20" t="s">
        <v>7</v>
      </c>
      <c r="D46" s="67" t="s">
        <v>79</v>
      </c>
      <c r="E46" s="63">
        <v>23216.799999999999</v>
      </c>
      <c r="F46" s="63">
        <v>23216.799999999999</v>
      </c>
      <c r="G46" s="63">
        <v>23216.6</v>
      </c>
      <c r="H46" s="66">
        <f t="shared" si="0"/>
        <v>0.99999138554839595</v>
      </c>
      <c r="I46" s="82"/>
      <c r="J46" s="79"/>
    </row>
    <row r="47" spans="1:10" s="17" customFormat="1" ht="18.75" customHeight="1" x14ac:dyDescent="0.25">
      <c r="A47" s="19">
        <v>10</v>
      </c>
      <c r="B47" s="20" t="s">
        <v>5</v>
      </c>
      <c r="C47" s="20" t="s">
        <v>6</v>
      </c>
      <c r="D47" s="67" t="s">
        <v>80</v>
      </c>
      <c r="E47" s="63">
        <v>70000.600000000006</v>
      </c>
      <c r="F47" s="63">
        <v>70000.600000000006</v>
      </c>
      <c r="G47" s="63">
        <v>70000.600000000006</v>
      </c>
      <c r="H47" s="66">
        <f t="shared" si="0"/>
        <v>1</v>
      </c>
      <c r="I47" s="82"/>
      <c r="J47" s="79"/>
    </row>
    <row r="48" spans="1:10" s="17" customFormat="1" ht="19.5" customHeight="1" x14ac:dyDescent="0.25">
      <c r="A48" s="19">
        <v>10</v>
      </c>
      <c r="B48" s="20" t="s">
        <v>10</v>
      </c>
      <c r="C48" s="20" t="s">
        <v>7</v>
      </c>
      <c r="D48" s="78" t="s">
        <v>81</v>
      </c>
      <c r="E48" s="63">
        <v>18290.8</v>
      </c>
      <c r="F48" s="63">
        <v>18290.8</v>
      </c>
      <c r="G48" s="63">
        <v>18290.759999999998</v>
      </c>
      <c r="H48" s="66">
        <f>G48/F48</f>
        <v>0.99999781310822922</v>
      </c>
      <c r="I48" s="82"/>
      <c r="J48" s="79"/>
    </row>
    <row r="49" spans="1:10" s="17" customFormat="1" ht="48.75" customHeight="1" x14ac:dyDescent="0.25">
      <c r="A49" s="24"/>
      <c r="B49" s="24"/>
      <c r="C49" s="24"/>
      <c r="D49" s="67" t="s">
        <v>57</v>
      </c>
      <c r="E49" s="63">
        <f>E50+E51</f>
        <v>60494.3</v>
      </c>
      <c r="F49" s="63">
        <f>F50+F51</f>
        <v>60494.3</v>
      </c>
      <c r="G49" s="63">
        <f>G50+G51</f>
        <v>60384.960000000006</v>
      </c>
      <c r="H49" s="66">
        <f>G49/F49</f>
        <v>0.99819255698470766</v>
      </c>
      <c r="I49" s="82"/>
      <c r="J49" s="79"/>
    </row>
    <row r="50" spans="1:10" s="17" customFormat="1" ht="21.75" customHeight="1" x14ac:dyDescent="0.25">
      <c r="A50" s="19">
        <v>10</v>
      </c>
      <c r="B50" s="20" t="s">
        <v>9</v>
      </c>
      <c r="C50" s="20" t="s">
        <v>6</v>
      </c>
      <c r="D50" s="67" t="s">
        <v>82</v>
      </c>
      <c r="E50" s="63">
        <v>22020.7</v>
      </c>
      <c r="F50" s="63">
        <v>22020.7</v>
      </c>
      <c r="G50" s="63">
        <v>22020.7</v>
      </c>
      <c r="H50" s="66">
        <f t="shared" si="0"/>
        <v>1</v>
      </c>
      <c r="I50" s="82"/>
      <c r="J50" s="79"/>
    </row>
    <row r="51" spans="1:10" s="17" customFormat="1" ht="18" customHeight="1" x14ac:dyDescent="0.25">
      <c r="A51" s="19">
        <v>10</v>
      </c>
      <c r="B51" s="20" t="s">
        <v>10</v>
      </c>
      <c r="C51" s="20" t="s">
        <v>7</v>
      </c>
      <c r="D51" s="24" t="s">
        <v>83</v>
      </c>
      <c r="E51" s="63">
        <v>38473.599999999999</v>
      </c>
      <c r="F51" s="63">
        <v>38473.599999999999</v>
      </c>
      <c r="G51" s="63">
        <v>38364.26</v>
      </c>
      <c r="H51" s="66">
        <f t="shared" si="0"/>
        <v>0.99715805123513279</v>
      </c>
      <c r="I51" s="82"/>
      <c r="J51" s="79"/>
    </row>
    <row r="52" spans="1:10" ht="12.75" customHeight="1" x14ac:dyDescent="0.25">
      <c r="A52" s="11"/>
      <c r="B52" s="11"/>
      <c r="C52" s="11"/>
      <c r="D52" s="11"/>
      <c r="E52" s="12"/>
      <c r="F52" s="13"/>
      <c r="G52" s="50"/>
      <c r="H52" s="9"/>
      <c r="J52" s="77"/>
    </row>
    <row r="53" spans="1:10" ht="16.5" customHeight="1" x14ac:dyDescent="0.25">
      <c r="A53" s="83" t="s">
        <v>55</v>
      </c>
      <c r="B53" s="83"/>
      <c r="C53" s="83"/>
      <c r="D53" s="83"/>
      <c r="E53" s="83"/>
      <c r="F53" s="83"/>
      <c r="G53" s="83"/>
      <c r="H53" s="83"/>
    </row>
    <row r="54" spans="1:10" ht="20.25" customHeight="1" x14ac:dyDescent="0.25">
      <c r="A54" s="83" t="s">
        <v>53</v>
      </c>
      <c r="B54" s="83"/>
      <c r="C54" s="83"/>
      <c r="D54" s="83"/>
      <c r="E54" s="83"/>
      <c r="F54" s="83"/>
      <c r="G54" s="50"/>
      <c r="H54" s="9"/>
    </row>
  </sheetData>
  <mergeCells count="6">
    <mergeCell ref="I1:I1048576"/>
    <mergeCell ref="A53:H53"/>
    <mergeCell ref="A54:F54"/>
    <mergeCell ref="A5:H5"/>
    <mergeCell ref="A4:H4"/>
    <mergeCell ref="G6:H6"/>
  </mergeCells>
  <phoneticPr fontId="5" type="noConversion"/>
  <pageMargins left="0.25" right="0.25" top="0.24" bottom="0.4" header="0.16" footer="0.15"/>
  <pageSetup paperSize="9" scale="86" firstPageNumber="1285" orientation="portrait" useFirstPageNumber="1" verticalDpi="1200" r:id="rId1"/>
  <headerFooter alignWithMargins="0">
    <oddFooter>&amp;L&amp;"GHEA Grapalat,Regular"&amp;8Հայաստանի Հանրապետության ֆինանսների նախարարություն&amp;R&amp;"GHEA Grapalat,Regular"&amp;8&amp;F &amp;P էջ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9"/>
  </sheetPr>
  <dimension ref="A1:M29"/>
  <sheetViews>
    <sheetView tabSelected="1" zoomScaleNormal="100" workbookViewId="0">
      <selection activeCell="K10" sqref="K10"/>
    </sheetView>
  </sheetViews>
  <sheetFormatPr defaultRowHeight="14.25" x14ac:dyDescent="0.25"/>
  <cols>
    <col min="1" max="1" width="3.5703125" style="27" customWidth="1"/>
    <col min="2" max="2" width="6" style="27" customWidth="1"/>
    <col min="3" max="3" width="5.28515625" style="27" customWidth="1"/>
    <col min="4" max="4" width="4.7109375" style="47" customWidth="1"/>
    <col min="5" max="5" width="33.85546875" style="27" customWidth="1"/>
    <col min="6" max="6" width="11.5703125" style="26" customWidth="1"/>
    <col min="7" max="7" width="12" style="27" customWidth="1"/>
    <col min="8" max="8" width="11.7109375" style="27" customWidth="1"/>
    <col min="9" max="9" width="12.140625" style="27" customWidth="1"/>
    <col min="10" max="10" width="10.42578125" style="68" bestFit="1" customWidth="1"/>
    <col min="11" max="11" width="11.5703125" style="54" customWidth="1"/>
    <col min="12" max="12" width="12.42578125" style="27" customWidth="1"/>
    <col min="13" max="13" width="11.5703125" style="27" customWidth="1"/>
    <col min="14" max="16384" width="9.140625" style="27"/>
  </cols>
  <sheetData>
    <row r="1" spans="1:13" x14ac:dyDescent="0.25">
      <c r="A1" s="17"/>
      <c r="B1" s="17"/>
      <c r="C1" s="17"/>
      <c r="D1" s="25"/>
      <c r="E1" s="17"/>
      <c r="I1" s="81" t="s">
        <v>11</v>
      </c>
    </row>
    <row r="2" spans="1:13" x14ac:dyDescent="0.25">
      <c r="A2" s="17"/>
      <c r="B2" s="17"/>
      <c r="C2" s="17"/>
      <c r="D2" s="25"/>
      <c r="E2" s="17"/>
      <c r="I2" s="81" t="s">
        <v>20</v>
      </c>
    </row>
    <row r="3" spans="1:13" x14ac:dyDescent="0.25">
      <c r="A3" s="17"/>
      <c r="B3" s="17"/>
      <c r="C3" s="17"/>
      <c r="D3" s="25"/>
      <c r="E3" s="17"/>
      <c r="I3" s="28"/>
    </row>
    <row r="4" spans="1:13" x14ac:dyDescent="0.25">
      <c r="A4" s="87" t="s">
        <v>13</v>
      </c>
      <c r="B4" s="87"/>
      <c r="C4" s="87"/>
      <c r="D4" s="87"/>
      <c r="E4" s="87"/>
      <c r="F4" s="87"/>
      <c r="G4" s="87"/>
      <c r="H4" s="87"/>
      <c r="I4" s="87"/>
    </row>
    <row r="5" spans="1:13" ht="52.5" customHeight="1" x14ac:dyDescent="0.25">
      <c r="A5" s="88" t="s">
        <v>56</v>
      </c>
      <c r="B5" s="88"/>
      <c r="C5" s="88"/>
      <c r="D5" s="88"/>
      <c r="E5" s="88"/>
      <c r="F5" s="88"/>
      <c r="G5" s="88"/>
      <c r="H5" s="88"/>
      <c r="I5" s="88"/>
    </row>
    <row r="6" spans="1:13" x14ac:dyDescent="0.25">
      <c r="A6" s="3"/>
      <c r="B6" s="3"/>
      <c r="C6" s="3"/>
      <c r="D6" s="3"/>
      <c r="E6" s="3"/>
      <c r="F6" s="3"/>
      <c r="G6" s="3"/>
      <c r="H6" s="3"/>
      <c r="I6" s="3"/>
    </row>
    <row r="7" spans="1:13" x14ac:dyDescent="0.25">
      <c r="A7" s="3"/>
      <c r="B7" s="3"/>
      <c r="C7" s="3"/>
      <c r="D7" s="3"/>
      <c r="E7" s="3"/>
      <c r="F7" s="3"/>
      <c r="H7" s="89" t="s">
        <v>18</v>
      </c>
      <c r="I7" s="89"/>
    </row>
    <row r="8" spans="1:13" ht="63.75" customHeight="1" x14ac:dyDescent="0.25">
      <c r="A8" s="29" t="s">
        <v>21</v>
      </c>
      <c r="B8" s="29" t="s">
        <v>0</v>
      </c>
      <c r="C8" s="29" t="s">
        <v>22</v>
      </c>
      <c r="D8" s="29" t="s">
        <v>23</v>
      </c>
      <c r="E8" s="29" t="s">
        <v>24</v>
      </c>
      <c r="F8" s="29" t="s">
        <v>14</v>
      </c>
      <c r="G8" s="29" t="s">
        <v>15</v>
      </c>
      <c r="H8" s="29" t="s">
        <v>16</v>
      </c>
      <c r="I8" s="29" t="s">
        <v>17</v>
      </c>
    </row>
    <row r="9" spans="1:13" ht="23.25" customHeight="1" x14ac:dyDescent="0.25">
      <c r="A9" s="30"/>
      <c r="B9" s="30"/>
      <c r="C9" s="30"/>
      <c r="D9" s="30"/>
      <c r="E9" s="57" t="s">
        <v>19</v>
      </c>
      <c r="F9" s="58">
        <f>F10+F15+F17</f>
        <v>46259.6</v>
      </c>
      <c r="G9" s="58">
        <f>G10+G15+G17</f>
        <v>46259.6</v>
      </c>
      <c r="H9" s="58">
        <f>H10+H15+H17</f>
        <v>39297.599999999999</v>
      </c>
      <c r="I9" s="59">
        <f>H9/G9</f>
        <v>0.84950150887599551</v>
      </c>
      <c r="J9" s="69"/>
    </row>
    <row r="10" spans="1:13" ht="33.75" customHeight="1" x14ac:dyDescent="0.25">
      <c r="A10" s="32"/>
      <c r="B10" s="32"/>
      <c r="C10" s="32"/>
      <c r="D10" s="32"/>
      <c r="E10" s="57" t="s">
        <v>25</v>
      </c>
      <c r="F10" s="58">
        <f>F11+F12+F13+F14</f>
        <v>36059.599999999999</v>
      </c>
      <c r="G10" s="58">
        <f>G11+G12+G13+G14</f>
        <v>36059.599999999999</v>
      </c>
      <c r="H10" s="58">
        <f>H11+H12+H13+H14</f>
        <v>31297.599999999999</v>
      </c>
      <c r="I10" s="59">
        <f t="shared" ref="I10:I18" si="0">H10/G10</f>
        <v>0.8679408534759121</v>
      </c>
      <c r="J10" s="40"/>
      <c r="L10" s="33"/>
    </row>
    <row r="11" spans="1:13" ht="45" customHeight="1" x14ac:dyDescent="0.25">
      <c r="A11" s="32">
        <v>1</v>
      </c>
      <c r="B11" s="34" t="s">
        <v>26</v>
      </c>
      <c r="C11" s="34" t="s">
        <v>5</v>
      </c>
      <c r="D11" s="34" t="s">
        <v>6</v>
      </c>
      <c r="E11" s="72" t="s">
        <v>59</v>
      </c>
      <c r="F11" s="14">
        <v>16352.8</v>
      </c>
      <c r="G11" s="14">
        <v>16352.8</v>
      </c>
      <c r="H11" s="14">
        <v>12089.14</v>
      </c>
      <c r="I11" s="35">
        <f t="shared" si="0"/>
        <v>0.73927033902450956</v>
      </c>
      <c r="J11" s="70"/>
      <c r="L11" s="36"/>
      <c r="M11" s="36"/>
    </row>
    <row r="12" spans="1:13" ht="57.75" customHeight="1" x14ac:dyDescent="0.25">
      <c r="A12" s="32">
        <v>2</v>
      </c>
      <c r="B12" s="34" t="s">
        <v>26</v>
      </c>
      <c r="C12" s="34" t="s">
        <v>5</v>
      </c>
      <c r="D12" s="34" t="s">
        <v>6</v>
      </c>
      <c r="E12" s="72" t="s">
        <v>60</v>
      </c>
      <c r="F12" s="14">
        <v>650</v>
      </c>
      <c r="G12" s="14">
        <v>650</v>
      </c>
      <c r="H12" s="14">
        <v>600</v>
      </c>
      <c r="I12" s="35">
        <f t="shared" si="0"/>
        <v>0.92307692307692313</v>
      </c>
      <c r="J12" s="70"/>
      <c r="L12" s="31"/>
      <c r="M12" s="31"/>
    </row>
    <row r="13" spans="1:13" ht="55.5" customHeight="1" x14ac:dyDescent="0.25">
      <c r="A13" s="37">
        <v>3</v>
      </c>
      <c r="B13" s="38" t="s">
        <v>26</v>
      </c>
      <c r="C13" s="38" t="s">
        <v>10</v>
      </c>
      <c r="D13" s="38" t="s">
        <v>7</v>
      </c>
      <c r="E13" s="73" t="s">
        <v>61</v>
      </c>
      <c r="F13" s="14">
        <v>766</v>
      </c>
      <c r="G13" s="14">
        <v>766</v>
      </c>
      <c r="H13" s="14">
        <v>317.7</v>
      </c>
      <c r="I13" s="39">
        <f>H13/G13</f>
        <v>0.41475195822454308</v>
      </c>
      <c r="J13" s="70"/>
      <c r="L13" s="31"/>
      <c r="M13" s="31"/>
    </row>
    <row r="14" spans="1:13" ht="51.75" customHeight="1" x14ac:dyDescent="0.25">
      <c r="A14" s="32">
        <v>4</v>
      </c>
      <c r="B14" s="34" t="s">
        <v>26</v>
      </c>
      <c r="C14" s="34" t="s">
        <v>10</v>
      </c>
      <c r="D14" s="34" t="s">
        <v>7</v>
      </c>
      <c r="E14" s="73" t="s">
        <v>62</v>
      </c>
      <c r="F14" s="14">
        <v>18290.8</v>
      </c>
      <c r="G14" s="14">
        <v>18290.8</v>
      </c>
      <c r="H14" s="14">
        <v>18290.759999999998</v>
      </c>
      <c r="I14" s="35">
        <f t="shared" si="0"/>
        <v>0.99999781310822922</v>
      </c>
      <c r="J14" s="70"/>
      <c r="L14" s="31"/>
      <c r="M14" s="31"/>
    </row>
    <row r="15" spans="1:13" ht="35.25" customHeight="1" x14ac:dyDescent="0.25">
      <c r="A15" s="32"/>
      <c r="B15" s="34"/>
      <c r="C15" s="34"/>
      <c r="D15" s="34"/>
      <c r="E15" s="57" t="s">
        <v>27</v>
      </c>
      <c r="F15" s="58">
        <f>F16</f>
        <v>2200</v>
      </c>
      <c r="G15" s="58">
        <f>G16</f>
        <v>2200</v>
      </c>
      <c r="H15" s="60">
        <f>H16</f>
        <v>0</v>
      </c>
      <c r="I15" s="52">
        <f t="shared" si="0"/>
        <v>0</v>
      </c>
      <c r="J15" s="70"/>
    </row>
    <row r="16" spans="1:13" ht="36" customHeight="1" x14ac:dyDescent="0.25">
      <c r="A16" s="32">
        <v>5</v>
      </c>
      <c r="B16" s="34" t="s">
        <v>9</v>
      </c>
      <c r="C16" s="34" t="s">
        <v>28</v>
      </c>
      <c r="D16" s="34" t="s">
        <v>7</v>
      </c>
      <c r="E16" s="72" t="s">
        <v>63</v>
      </c>
      <c r="F16" s="14">
        <v>2200</v>
      </c>
      <c r="G16" s="14">
        <v>2200</v>
      </c>
      <c r="H16" s="51">
        <v>0</v>
      </c>
      <c r="I16" s="52">
        <f t="shared" si="0"/>
        <v>0</v>
      </c>
      <c r="J16" s="70"/>
      <c r="L16" s="31"/>
      <c r="M16" s="31"/>
    </row>
    <row r="17" spans="1:13" ht="33.75" customHeight="1" x14ac:dyDescent="0.25">
      <c r="A17" s="41"/>
      <c r="B17" s="41"/>
      <c r="C17" s="41"/>
      <c r="D17" s="41"/>
      <c r="E17" s="42" t="s">
        <v>29</v>
      </c>
      <c r="F17" s="58">
        <f>F18</f>
        <v>8000</v>
      </c>
      <c r="G17" s="58">
        <f>G18</f>
        <v>8000</v>
      </c>
      <c r="H17" s="58">
        <f>H18</f>
        <v>8000</v>
      </c>
      <c r="I17" s="61">
        <f t="shared" si="0"/>
        <v>1</v>
      </c>
      <c r="J17" s="70"/>
    </row>
    <row r="18" spans="1:13" ht="62.25" customHeight="1" x14ac:dyDescent="0.25">
      <c r="A18" s="42">
        <v>6</v>
      </c>
      <c r="B18" s="43" t="s">
        <v>30</v>
      </c>
      <c r="C18" s="43" t="s">
        <v>5</v>
      </c>
      <c r="D18" s="43" t="s">
        <v>6</v>
      </c>
      <c r="E18" s="74" t="s">
        <v>84</v>
      </c>
      <c r="F18" s="14">
        <v>8000</v>
      </c>
      <c r="G18" s="14">
        <v>8000</v>
      </c>
      <c r="H18" s="14">
        <v>8000</v>
      </c>
      <c r="I18" s="39">
        <f t="shared" si="0"/>
        <v>1</v>
      </c>
      <c r="J18" s="70"/>
      <c r="L18" s="31"/>
      <c r="M18" s="31"/>
    </row>
    <row r="19" spans="1:13" x14ac:dyDescent="0.25">
      <c r="B19" s="44"/>
      <c r="C19" s="44"/>
      <c r="D19" s="45"/>
      <c r="F19" s="46"/>
      <c r="J19" s="40"/>
      <c r="L19" s="31"/>
      <c r="M19" s="31"/>
    </row>
    <row r="20" spans="1:13" x14ac:dyDescent="0.25">
      <c r="B20" s="44"/>
      <c r="C20" s="44"/>
      <c r="D20" s="45"/>
      <c r="F20" s="46"/>
      <c r="J20" s="40"/>
      <c r="L20" s="31"/>
      <c r="M20" s="31"/>
    </row>
    <row r="21" spans="1:13" x14ac:dyDescent="0.25">
      <c r="B21" s="44"/>
      <c r="C21" s="44"/>
      <c r="D21" s="45"/>
      <c r="F21" s="46"/>
      <c r="J21" s="40"/>
    </row>
    <row r="22" spans="1:13" s="2" customFormat="1" ht="31.5" customHeight="1" x14ac:dyDescent="0.25">
      <c r="A22" s="83" t="s">
        <v>55</v>
      </c>
      <c r="B22" s="83"/>
      <c r="C22" s="83"/>
      <c r="D22" s="83"/>
      <c r="E22" s="83"/>
      <c r="F22" s="83"/>
      <c r="G22" s="83"/>
      <c r="H22" s="83"/>
      <c r="I22" s="83"/>
      <c r="J22" s="71"/>
      <c r="K22" s="55"/>
    </row>
    <row r="23" spans="1:13" s="2" customFormat="1" ht="20.25" customHeight="1" x14ac:dyDescent="0.25">
      <c r="A23" s="83" t="s">
        <v>53</v>
      </c>
      <c r="B23" s="83"/>
      <c r="C23" s="83"/>
      <c r="D23" s="83"/>
      <c r="E23" s="83"/>
      <c r="F23" s="83"/>
      <c r="G23" s="83"/>
      <c r="H23" s="83"/>
      <c r="I23" s="13"/>
      <c r="J23" s="71"/>
      <c r="K23" s="55"/>
    </row>
    <row r="24" spans="1:13" x14ac:dyDescent="0.25">
      <c r="F24" s="46"/>
    </row>
    <row r="25" spans="1:13" x14ac:dyDescent="0.25">
      <c r="F25" s="46"/>
    </row>
    <row r="26" spans="1:13" x14ac:dyDescent="0.25">
      <c r="F26" s="46"/>
    </row>
    <row r="27" spans="1:13" x14ac:dyDescent="0.25">
      <c r="F27" s="46"/>
    </row>
    <row r="28" spans="1:13" x14ac:dyDescent="0.25">
      <c r="F28" s="46"/>
    </row>
    <row r="29" spans="1:13" x14ac:dyDescent="0.25">
      <c r="F29" s="46"/>
    </row>
  </sheetData>
  <mergeCells count="5">
    <mergeCell ref="A22:I22"/>
    <mergeCell ref="A23:H23"/>
    <mergeCell ref="A4:I4"/>
    <mergeCell ref="A5:I5"/>
    <mergeCell ref="H7:I7"/>
  </mergeCells>
  <phoneticPr fontId="5" type="noConversion"/>
  <pageMargins left="0.24" right="0.24" top="0.2" bottom="0.42" header="0.2" footer="0.2"/>
  <pageSetup paperSize="9" firstPageNumber="1287" orientation="portrait" useFirstPageNumber="1" verticalDpi="300" r:id="rId1"/>
  <headerFooter alignWithMargins="0">
    <oddFooter xml:space="preserve">&amp;L&amp;"GHEA Grapalat,Regular"&amp;8Հայաստանի Հանրապետության ֆինանսների նախարարություն&amp;R&amp;"GHEA Grapalat,Regular"&amp;8&amp;F &amp;P էջ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ax23</vt:lpstr>
      <vt:lpstr>ax24</vt:lpstr>
      <vt:lpstr>'ax23'!Print_Area</vt:lpstr>
      <vt:lpstr>'ax24'!Print_Area</vt:lpstr>
      <vt:lpstr>'ax23'!Print_Titles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Gevorgyan</dc:creator>
  <cp:lastModifiedBy>Kristina Gevorgyan</cp:lastModifiedBy>
  <cp:lastPrinted>2016-04-19T10:08:06Z</cp:lastPrinted>
  <dcterms:created xsi:type="dcterms:W3CDTF">1996-10-14T23:33:28Z</dcterms:created>
  <dcterms:modified xsi:type="dcterms:W3CDTF">2016-06-22T12:17:32Z</dcterms:modified>
</cp:coreProperties>
</file>